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filterPrivacy="1" codeName="ThisWorkbook" autoCompressPictures="0"/>
  <xr:revisionPtr revIDLastSave="0" documentId="13_ncr:1_{2FD24226-9338-49B3-B354-E9DBD024448F}" xr6:coauthVersionLast="47" xr6:coauthVersionMax="47" xr10:uidLastSave="{00000000-0000-0000-0000-000000000000}"/>
  <bookViews>
    <workbookView xWindow="-120" yWindow="-120" windowWidth="29040" windowHeight="15720" tabRatio="788" activeTab="5" xr2:uid="{00000000-000D-0000-FFFF-FFFF00000000}"/>
  </bookViews>
  <sheets>
    <sheet name="January" sheetId="14" r:id="rId1"/>
    <sheet name="February" sheetId="15" r:id="rId2"/>
    <sheet name="March" sheetId="16" r:id="rId3"/>
    <sheet name="April" sheetId="17" r:id="rId4"/>
    <sheet name="May" sheetId="18" r:id="rId5"/>
    <sheet name="June" sheetId="19" r:id="rId6"/>
    <sheet name="July" sheetId="20" r:id="rId7"/>
    <sheet name="August" sheetId="21" r:id="rId8"/>
    <sheet name="September" sheetId="22" r:id="rId9"/>
    <sheet name="October" sheetId="23" r:id="rId10"/>
    <sheet name="November" sheetId="24" r:id="rId11"/>
    <sheet name="December" sheetId="25" r:id="rId12"/>
  </sheets>
  <definedNames>
    <definedName name="CalendarYear">January!$K$5</definedName>
    <definedName name="ColumnTitleRegion1..H12.1">January!$B$3</definedName>
    <definedName name="ColumnTitleRegion1..H12.10">October!$B$3</definedName>
    <definedName name="ColumnTitleRegion1..H12.11">November!$B$3</definedName>
    <definedName name="ColumnTitleRegion1..H12.12">December!$B$3</definedName>
    <definedName name="ColumnTitleRegion1..H12.2">February!$B$3</definedName>
    <definedName name="ColumnTitleRegion1..H12.3">March!$B$3</definedName>
    <definedName name="ColumnTitleRegion1..H12.4">April!$B$3</definedName>
    <definedName name="ColumnTitleRegion1..H12.5">May!$B$3</definedName>
    <definedName name="ColumnTitleRegion1..H12.6">June!$B$3</definedName>
    <definedName name="ColumnTitleRegion1..H12.7">July!$B$3</definedName>
    <definedName name="ColumnTitleRegion1..H12.8">August!$B$3</definedName>
    <definedName name="ColumnTitleRegion1..H12.9">September!$B$3</definedName>
    <definedName name="ColumnTitleRegion2..C14.1">January!$B$3</definedName>
    <definedName name="ColumnTitleRegion2..C14.10">October!$B$3</definedName>
    <definedName name="ColumnTitleRegion2..C14.11">November!$B$3</definedName>
    <definedName name="ColumnTitleRegion2..C14.12">December!$B$3</definedName>
    <definedName name="ColumnTitleRegion2..C14.2">February!$B$3</definedName>
    <definedName name="ColumnTitleRegion2..C14.3">March!$B$3</definedName>
    <definedName name="ColumnTitleRegion2..C14.4">April!$B$3</definedName>
    <definedName name="ColumnTitleRegion2..C14.5">May!$B$3</definedName>
    <definedName name="ColumnTitleRegion2..C14.6">June!$B$3</definedName>
    <definedName name="ColumnTitleRegion2..C14.7">July!$B$3</definedName>
    <definedName name="ColumnTitleRegion2..C14.8">August!$B$3</definedName>
    <definedName name="ColumnTitleRegion2..C14.9">September!$B$3</definedName>
    <definedName name="DaysAndWeeks">{0,1,2,3,4,5,6} + {0;1;2;3;4;5}*7</definedName>
    <definedName name="_xlnm.Print_Area" localSheetId="3">April!$A:$I</definedName>
    <definedName name="_xlnm.Print_Area" localSheetId="7">August!$A:$I</definedName>
    <definedName name="_xlnm.Print_Area" localSheetId="11">December!$A:$I</definedName>
    <definedName name="_xlnm.Print_Area" localSheetId="1">February!$A:$I</definedName>
    <definedName name="_xlnm.Print_Area" localSheetId="0">January!$A:$I</definedName>
    <definedName name="_xlnm.Print_Area" localSheetId="6">July!$A:$I</definedName>
    <definedName name="_xlnm.Print_Area" localSheetId="5">June!$A:$I</definedName>
    <definedName name="_xlnm.Print_Area" localSheetId="2">March!$A:$I</definedName>
    <definedName name="_xlnm.Print_Area" localSheetId="4">May!$A:$I</definedName>
    <definedName name="_xlnm.Print_Area" localSheetId="10">November!$A:$I</definedName>
    <definedName name="_xlnm.Print_Area" localSheetId="9">October!$A:$I</definedName>
    <definedName name="_xlnm.Print_Area" localSheetId="8">September!$A:$I</definedName>
    <definedName name="RowTitleRegion1..K3">January!$K$4</definedName>
    <definedName name="WeekStart">January!$L$5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19" l="1"/>
  <c r="B2" i="17"/>
  <c r="B3" i="24"/>
  <c r="B3" i="23"/>
  <c r="B3" i="22"/>
  <c r="B3" i="21"/>
  <c r="B3" i="20"/>
  <c r="B3" i="18" l="1"/>
  <c r="B3" i="16" l="1"/>
  <c r="B3" i="25" l="1"/>
  <c r="B3" i="15" l="1"/>
  <c r="B2" i="18" l="1"/>
  <c r="B2" i="21"/>
  <c r="B2" i="20"/>
  <c r="B2" i="23"/>
  <c r="B2" i="22"/>
  <c r="B2" i="25"/>
  <c r="B2" i="24"/>
  <c r="B2" i="16"/>
  <c r="B2" i="15"/>
  <c r="B2" i="14"/>
  <c r="B14" i="25" a="1"/>
  <c r="C14" i="25" s="1"/>
  <c r="B12" i="25" a="1"/>
  <c r="H12" i="25" s="1"/>
  <c r="B10" i="25" a="1"/>
  <c r="G10" i="25" s="1"/>
  <c r="B8" i="25" a="1"/>
  <c r="G8" i="25" s="1"/>
  <c r="B6" i="25" a="1"/>
  <c r="H6" i="25" s="1"/>
  <c r="B4" i="25" a="1"/>
  <c r="G4" i="25" s="1"/>
  <c r="G3" i="25" s="1"/>
  <c r="B14" i="24" a="1"/>
  <c r="C14" i="24" s="1"/>
  <c r="B12" i="24" a="1"/>
  <c r="H12" i="24" s="1"/>
  <c r="B10" i="24" a="1"/>
  <c r="G10" i="24" s="1"/>
  <c r="B8" i="24" a="1"/>
  <c r="G8" i="24" s="1"/>
  <c r="B6" i="24" a="1"/>
  <c r="H6" i="24" s="1"/>
  <c r="B4" i="24" a="1"/>
  <c r="G4" i="24" s="1"/>
  <c r="G3" i="24" s="1"/>
  <c r="B14" i="23" a="1"/>
  <c r="C14" i="23" s="1"/>
  <c r="B12" i="23" a="1"/>
  <c r="H12" i="23" s="1"/>
  <c r="B10" i="23" a="1"/>
  <c r="G10" i="23" s="1"/>
  <c r="B8" i="23" a="1"/>
  <c r="G8" i="23" s="1"/>
  <c r="B6" i="23" a="1"/>
  <c r="H6" i="23" s="1"/>
  <c r="B4" i="23" a="1"/>
  <c r="G4" i="23" s="1"/>
  <c r="G3" i="23" s="1"/>
  <c r="B14" i="22" a="1"/>
  <c r="C14" i="22" s="1"/>
  <c r="B12" i="22" a="1"/>
  <c r="H12" i="22" s="1"/>
  <c r="B10" i="22" a="1"/>
  <c r="G10" i="22" s="1"/>
  <c r="B8" i="22" a="1"/>
  <c r="H8" i="22" s="1"/>
  <c r="B6" i="22" a="1"/>
  <c r="G6" i="22" s="1"/>
  <c r="B4" i="22" a="1"/>
  <c r="H4" i="22" s="1"/>
  <c r="H3" i="22" s="1"/>
  <c r="B14" i="21" a="1"/>
  <c r="C14" i="21" s="1"/>
  <c r="B12" i="21" a="1"/>
  <c r="H12" i="21" s="1"/>
  <c r="B10" i="21" a="1"/>
  <c r="G10" i="21" s="1"/>
  <c r="B8" i="21" a="1"/>
  <c r="G8" i="21" s="1"/>
  <c r="B6" i="21" a="1"/>
  <c r="H6" i="21" s="1"/>
  <c r="B4" i="21" a="1"/>
  <c r="G4" i="21" s="1"/>
  <c r="G3" i="21" s="1"/>
  <c r="B14" i="20" a="1"/>
  <c r="C14" i="20" s="1"/>
  <c r="B12" i="20" a="1"/>
  <c r="H12" i="20" s="1"/>
  <c r="B10" i="20" a="1"/>
  <c r="G10" i="20" s="1"/>
  <c r="B8" i="20" a="1"/>
  <c r="H8" i="20" s="1"/>
  <c r="B6" i="20" a="1"/>
  <c r="G6" i="20" s="1"/>
  <c r="B4" i="20" a="1"/>
  <c r="E4" i="20" s="1"/>
  <c r="E3" i="20" s="1"/>
  <c r="B14" i="19" a="1"/>
  <c r="C14" i="19" s="1"/>
  <c r="B12" i="19" a="1"/>
  <c r="H12" i="19" s="1"/>
  <c r="B10" i="19" a="1"/>
  <c r="G10" i="19" s="1"/>
  <c r="B8" i="19" a="1"/>
  <c r="H8" i="19" s="1"/>
  <c r="B6" i="19" a="1"/>
  <c r="G6" i="19" s="1"/>
  <c r="B4" i="19" a="1"/>
  <c r="H4" i="19" s="1"/>
  <c r="B14" i="18" a="1"/>
  <c r="C14" i="18" s="1"/>
  <c r="B12" i="18" a="1"/>
  <c r="G12" i="18" s="1"/>
  <c r="B10" i="18" a="1"/>
  <c r="G10" i="18" s="1"/>
  <c r="B8" i="18" a="1"/>
  <c r="G8" i="18" s="1"/>
  <c r="B6" i="18" a="1"/>
  <c r="G6" i="18" s="1"/>
  <c r="B4" i="18" a="1"/>
  <c r="G4" i="18" s="1"/>
  <c r="G3" i="18" s="1"/>
  <c r="B14" i="17" a="1"/>
  <c r="B14" i="17" s="1"/>
  <c r="B12" i="17" a="1"/>
  <c r="G12" i="17" s="1"/>
  <c r="B10" i="17" a="1"/>
  <c r="H10" i="17" s="1"/>
  <c r="B8" i="17" a="1"/>
  <c r="H8" i="17" s="1"/>
  <c r="B6" i="17" a="1"/>
  <c r="G6" i="17" s="1"/>
  <c r="B4" i="17" a="1"/>
  <c r="H4" i="17" s="1"/>
  <c r="B14" i="16" a="1"/>
  <c r="C14" i="16" s="1"/>
  <c r="B12" i="16" a="1"/>
  <c r="H12" i="16" s="1"/>
  <c r="B10" i="16" a="1"/>
  <c r="G10" i="16" s="1"/>
  <c r="B8" i="16" a="1"/>
  <c r="H8" i="16" s="1"/>
  <c r="B6" i="16" a="1"/>
  <c r="G6" i="16" s="1"/>
  <c r="B4" i="16" a="1"/>
  <c r="H4" i="16" s="1"/>
  <c r="H3" i="16" s="1"/>
  <c r="B14" i="15" a="1"/>
  <c r="C14" i="15" s="1"/>
  <c r="B12" i="15" a="1"/>
  <c r="H12" i="15" s="1"/>
  <c r="B10" i="15" a="1"/>
  <c r="G10" i="15" s="1"/>
  <c r="B8" i="15" a="1"/>
  <c r="H8" i="15" s="1"/>
  <c r="B6" i="15" a="1"/>
  <c r="G6" i="15" s="1"/>
  <c r="B4" i="15" a="1"/>
  <c r="H4" i="15" s="1"/>
  <c r="H3" i="15" s="1"/>
  <c r="B8" i="18" l="1"/>
  <c r="B4" i="18"/>
  <c r="B12" i="18"/>
  <c r="F4" i="18"/>
  <c r="F3" i="18" s="1"/>
  <c r="F8" i="18"/>
  <c r="F12" i="18"/>
  <c r="D6" i="18"/>
  <c r="H6" i="18"/>
  <c r="D10" i="18"/>
  <c r="H10" i="18"/>
  <c r="D4" i="18"/>
  <c r="D3" i="18" s="1"/>
  <c r="H4" i="18"/>
  <c r="H3" i="18" s="1"/>
  <c r="B6" i="18"/>
  <c r="F6" i="18"/>
  <c r="D8" i="18"/>
  <c r="H8" i="18"/>
  <c r="B10" i="18"/>
  <c r="F10" i="18"/>
  <c r="D12" i="18"/>
  <c r="H12" i="18"/>
  <c r="B14" i="18"/>
  <c r="C6" i="25"/>
  <c r="E6" i="25"/>
  <c r="G6" i="25"/>
  <c r="C12" i="25"/>
  <c r="E12" i="25"/>
  <c r="G12" i="25"/>
  <c r="B4" i="25"/>
  <c r="D4" i="25"/>
  <c r="D3" i="25" s="1"/>
  <c r="F4" i="25"/>
  <c r="F3" i="25" s="1"/>
  <c r="H4" i="25"/>
  <c r="H3" i="25" s="1"/>
  <c r="B6" i="25"/>
  <c r="D6" i="25"/>
  <c r="F6" i="25"/>
  <c r="B8" i="25"/>
  <c r="D8" i="25"/>
  <c r="F8" i="25"/>
  <c r="H8" i="25"/>
  <c r="B10" i="25"/>
  <c r="D10" i="25"/>
  <c r="F10" i="25"/>
  <c r="H10" i="25"/>
  <c r="B12" i="25"/>
  <c r="D12" i="25"/>
  <c r="F12" i="25"/>
  <c r="B14" i="25"/>
  <c r="C4" i="25"/>
  <c r="C3" i="25" s="1"/>
  <c r="E4" i="25"/>
  <c r="E3" i="25" s="1"/>
  <c r="C8" i="25"/>
  <c r="E8" i="25"/>
  <c r="C10" i="25"/>
  <c r="E10" i="25"/>
  <c r="C6" i="24"/>
  <c r="E6" i="24"/>
  <c r="G6" i="24"/>
  <c r="C12" i="24"/>
  <c r="E12" i="24"/>
  <c r="G12" i="24"/>
  <c r="B4" i="24"/>
  <c r="D4" i="24"/>
  <c r="D3" i="24" s="1"/>
  <c r="F4" i="24"/>
  <c r="F3" i="24" s="1"/>
  <c r="H4" i="24"/>
  <c r="H3" i="24" s="1"/>
  <c r="B6" i="24"/>
  <c r="D6" i="24"/>
  <c r="F6" i="24"/>
  <c r="B8" i="24"/>
  <c r="D8" i="24"/>
  <c r="F8" i="24"/>
  <c r="H8" i="24"/>
  <c r="B10" i="24"/>
  <c r="D10" i="24"/>
  <c r="F10" i="24"/>
  <c r="H10" i="24"/>
  <c r="B12" i="24"/>
  <c r="D12" i="24"/>
  <c r="F12" i="24"/>
  <c r="B14" i="24"/>
  <c r="C4" i="24"/>
  <c r="C3" i="24" s="1"/>
  <c r="E4" i="24"/>
  <c r="E3" i="24" s="1"/>
  <c r="C8" i="24"/>
  <c r="E8" i="24"/>
  <c r="C10" i="24"/>
  <c r="E10" i="24"/>
  <c r="C6" i="23"/>
  <c r="E6" i="23"/>
  <c r="G6" i="23"/>
  <c r="C12" i="23"/>
  <c r="E12" i="23"/>
  <c r="G12" i="23"/>
  <c r="B4" i="23"/>
  <c r="D4" i="23"/>
  <c r="D3" i="23" s="1"/>
  <c r="F4" i="23"/>
  <c r="F3" i="23" s="1"/>
  <c r="H4" i="23"/>
  <c r="H3" i="23" s="1"/>
  <c r="B6" i="23"/>
  <c r="D6" i="23"/>
  <c r="F6" i="23"/>
  <c r="B8" i="23"/>
  <c r="D8" i="23"/>
  <c r="F8" i="23"/>
  <c r="H8" i="23"/>
  <c r="B10" i="23"/>
  <c r="D10" i="23"/>
  <c r="F10" i="23"/>
  <c r="H10" i="23"/>
  <c r="B12" i="23"/>
  <c r="D12" i="23"/>
  <c r="F12" i="23"/>
  <c r="B14" i="23"/>
  <c r="C4" i="23"/>
  <c r="C3" i="23" s="1"/>
  <c r="E4" i="23"/>
  <c r="E3" i="23" s="1"/>
  <c r="C8" i="23"/>
  <c r="E8" i="23"/>
  <c r="C10" i="23"/>
  <c r="E10" i="23"/>
  <c r="C4" i="22"/>
  <c r="C3" i="22" s="1"/>
  <c r="E4" i="22"/>
  <c r="E3" i="22" s="1"/>
  <c r="G4" i="22"/>
  <c r="G3" i="22" s="1"/>
  <c r="C8" i="22"/>
  <c r="E8" i="22"/>
  <c r="G8" i="22"/>
  <c r="C12" i="22"/>
  <c r="E12" i="22"/>
  <c r="G12" i="22"/>
  <c r="B4" i="22"/>
  <c r="D4" i="22"/>
  <c r="D3" i="22" s="1"/>
  <c r="F4" i="22"/>
  <c r="F3" i="22" s="1"/>
  <c r="B6" i="22"/>
  <c r="D6" i="22"/>
  <c r="F6" i="22"/>
  <c r="H6" i="22"/>
  <c r="B8" i="22"/>
  <c r="D8" i="22"/>
  <c r="F8" i="22"/>
  <c r="B10" i="22"/>
  <c r="D10" i="22"/>
  <c r="F10" i="22"/>
  <c r="H10" i="22"/>
  <c r="B12" i="22"/>
  <c r="D12" i="22"/>
  <c r="F12" i="22"/>
  <c r="B14" i="22"/>
  <c r="C6" i="22"/>
  <c r="E6" i="22"/>
  <c r="C10" i="22"/>
  <c r="E10" i="22"/>
  <c r="C6" i="21"/>
  <c r="E6" i="21"/>
  <c r="G6" i="21"/>
  <c r="C12" i="21"/>
  <c r="E12" i="21"/>
  <c r="G12" i="21"/>
  <c r="B4" i="21"/>
  <c r="D4" i="21"/>
  <c r="D3" i="21" s="1"/>
  <c r="F4" i="21"/>
  <c r="F3" i="21" s="1"/>
  <c r="H4" i="21"/>
  <c r="H3" i="21" s="1"/>
  <c r="B6" i="21"/>
  <c r="D6" i="21"/>
  <c r="F6" i="21"/>
  <c r="B8" i="21"/>
  <c r="D8" i="21"/>
  <c r="F8" i="21"/>
  <c r="H8" i="21"/>
  <c r="B10" i="21"/>
  <c r="D10" i="21"/>
  <c r="F10" i="21"/>
  <c r="H10" i="21"/>
  <c r="B12" i="21"/>
  <c r="D12" i="21"/>
  <c r="F12" i="21"/>
  <c r="B14" i="21"/>
  <c r="C4" i="21"/>
  <c r="C3" i="21" s="1"/>
  <c r="E4" i="21"/>
  <c r="E3" i="21" s="1"/>
  <c r="C8" i="21"/>
  <c r="E8" i="21"/>
  <c r="C10" i="21"/>
  <c r="E10" i="21"/>
  <c r="C4" i="20"/>
  <c r="C3" i="20" s="1"/>
  <c r="G4" i="20"/>
  <c r="G3" i="20" s="1"/>
  <c r="C8" i="20"/>
  <c r="E8" i="20"/>
  <c r="G8" i="20"/>
  <c r="C12" i="20"/>
  <c r="E12" i="20"/>
  <c r="G12" i="20"/>
  <c r="B4" i="20"/>
  <c r="D4" i="20"/>
  <c r="D3" i="20" s="1"/>
  <c r="F4" i="20"/>
  <c r="F3" i="20" s="1"/>
  <c r="H4" i="20"/>
  <c r="H3" i="20" s="1"/>
  <c r="B6" i="20"/>
  <c r="D6" i="20"/>
  <c r="F6" i="20"/>
  <c r="H6" i="20"/>
  <c r="B8" i="20"/>
  <c r="D8" i="20"/>
  <c r="F8" i="20"/>
  <c r="B10" i="20"/>
  <c r="D10" i="20"/>
  <c r="F10" i="20"/>
  <c r="H10" i="20"/>
  <c r="B12" i="20"/>
  <c r="D12" i="20"/>
  <c r="F12" i="20"/>
  <c r="B14" i="20"/>
  <c r="C6" i="20"/>
  <c r="E6" i="20"/>
  <c r="C10" i="20"/>
  <c r="E10" i="20"/>
  <c r="C4" i="19"/>
  <c r="E4" i="19"/>
  <c r="G4" i="19"/>
  <c r="C8" i="19"/>
  <c r="E8" i="19"/>
  <c r="G8" i="19"/>
  <c r="C12" i="19"/>
  <c r="E12" i="19"/>
  <c r="G12" i="19"/>
  <c r="B4" i="19"/>
  <c r="D4" i="19"/>
  <c r="F4" i="19"/>
  <c r="B6" i="19"/>
  <c r="D6" i="19"/>
  <c r="F6" i="19"/>
  <c r="H6" i="19"/>
  <c r="B8" i="19"/>
  <c r="D8" i="19"/>
  <c r="F8" i="19"/>
  <c r="B10" i="19"/>
  <c r="D10" i="19"/>
  <c r="F10" i="19"/>
  <c r="H10" i="19"/>
  <c r="B12" i="19"/>
  <c r="D12" i="19"/>
  <c r="F12" i="19"/>
  <c r="B14" i="19"/>
  <c r="C6" i="19"/>
  <c r="E6" i="19"/>
  <c r="C10" i="19"/>
  <c r="E10" i="19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17"/>
  <c r="E4" i="17"/>
  <c r="G4" i="17"/>
  <c r="C8" i="17"/>
  <c r="E8" i="17"/>
  <c r="G8" i="17"/>
  <c r="C10" i="17"/>
  <c r="E10" i="17"/>
  <c r="G10" i="17"/>
  <c r="C14" i="17"/>
  <c r="B4" i="17"/>
  <c r="D4" i="17"/>
  <c r="F4" i="17"/>
  <c r="B6" i="17"/>
  <c r="D6" i="17"/>
  <c r="F6" i="17"/>
  <c r="H6" i="17"/>
  <c r="B8" i="17"/>
  <c r="D8" i="17"/>
  <c r="F8" i="17"/>
  <c r="B10" i="17"/>
  <c r="D10" i="17"/>
  <c r="F10" i="17"/>
  <c r="B12" i="17"/>
  <c r="D12" i="17"/>
  <c r="F12" i="17"/>
  <c r="H12" i="17"/>
  <c r="C6" i="17"/>
  <c r="E6" i="17"/>
  <c r="C12" i="17"/>
  <c r="E12" i="17"/>
  <c r="C4" i="16"/>
  <c r="C3" i="16" s="1"/>
  <c r="E4" i="16"/>
  <c r="E3" i="16" s="1"/>
  <c r="G4" i="16"/>
  <c r="G3" i="16" s="1"/>
  <c r="C8" i="16"/>
  <c r="E8" i="16"/>
  <c r="G8" i="16"/>
  <c r="C12" i="16"/>
  <c r="E12" i="16"/>
  <c r="G12" i="16"/>
  <c r="B4" i="16"/>
  <c r="D4" i="16"/>
  <c r="D3" i="16" s="1"/>
  <c r="F4" i="16"/>
  <c r="F3" i="16" s="1"/>
  <c r="B6" i="16"/>
  <c r="D6" i="16"/>
  <c r="F6" i="16"/>
  <c r="H6" i="16"/>
  <c r="B8" i="16"/>
  <c r="D8" i="16"/>
  <c r="F8" i="16"/>
  <c r="B10" i="16"/>
  <c r="D10" i="16"/>
  <c r="F10" i="16"/>
  <c r="H10" i="16"/>
  <c r="B12" i="16"/>
  <c r="D12" i="16"/>
  <c r="F12" i="16"/>
  <c r="B14" i="16"/>
  <c r="C6" i="16"/>
  <c r="E6" i="16"/>
  <c r="C10" i="16"/>
  <c r="E10" i="16"/>
  <c r="C4" i="15"/>
  <c r="C3" i="15" s="1"/>
  <c r="E4" i="15"/>
  <c r="E3" i="15" s="1"/>
  <c r="G4" i="15"/>
  <c r="G3" i="15" s="1"/>
  <c r="C8" i="15"/>
  <c r="E8" i="15"/>
  <c r="G8" i="15"/>
  <c r="C12" i="15"/>
  <c r="E12" i="15"/>
  <c r="G12" i="15"/>
  <c r="B4" i="15"/>
  <c r="D4" i="15"/>
  <c r="D3" i="15" s="1"/>
  <c r="F4" i="15"/>
  <c r="F3" i="15" s="1"/>
  <c r="B6" i="15"/>
  <c r="D6" i="15"/>
  <c r="F6" i="15"/>
  <c r="H6" i="15"/>
  <c r="B8" i="15"/>
  <c r="D8" i="15"/>
  <c r="F8" i="15"/>
  <c r="B10" i="15"/>
  <c r="D10" i="15"/>
  <c r="F10" i="15"/>
  <c r="H10" i="15"/>
  <c r="B12" i="15"/>
  <c r="D12" i="15"/>
  <c r="F12" i="15"/>
  <c r="B14" i="15"/>
  <c r="C6" i="15"/>
  <c r="E6" i="15"/>
  <c r="C10" i="15"/>
  <c r="E10" i="15"/>
  <c r="B3" i="14"/>
  <c r="B14" i="14" l="1" a="1"/>
  <c r="C14" i="14" s="1"/>
  <c r="B12" i="14" a="1"/>
  <c r="C12" i="14" s="1"/>
  <c r="B10" i="14" a="1"/>
  <c r="B10" i="14" s="1"/>
  <c r="B8" i="14" a="1"/>
  <c r="B8" i="14" s="1"/>
  <c r="B6" i="14" a="1"/>
  <c r="B6" i="14" s="1"/>
  <c r="B4" i="14" a="1"/>
  <c r="B4" i="14" s="1"/>
  <c r="E6" i="14" l="1"/>
  <c r="G6" i="14"/>
  <c r="C6" i="14"/>
  <c r="G10" i="14"/>
  <c r="E10" i="14"/>
  <c r="C10" i="14"/>
  <c r="H6" i="14"/>
  <c r="F6" i="14"/>
  <c r="D6" i="14"/>
  <c r="G8" i="14"/>
  <c r="C8" i="14"/>
  <c r="H10" i="14"/>
  <c r="F10" i="14"/>
  <c r="D10" i="14"/>
  <c r="E8" i="14"/>
  <c r="B14" i="14"/>
  <c r="H12" i="14"/>
  <c r="F12" i="14"/>
  <c r="D12" i="14"/>
  <c r="B12" i="14"/>
  <c r="G12" i="14"/>
  <c r="E12" i="14"/>
  <c r="H8" i="14"/>
  <c r="F8" i="14"/>
  <c r="D8" i="14"/>
  <c r="G4" i="14"/>
  <c r="G3" i="14" s="1"/>
  <c r="E4" i="14"/>
  <c r="E3" i="14" s="1"/>
  <c r="C4" i="14"/>
  <c r="C3" i="14" s="1"/>
  <c r="H4" i="14"/>
  <c r="H3" i="14" s="1"/>
  <c r="F4" i="14"/>
  <c r="F3" i="14" s="1"/>
  <c r="D4" i="14"/>
  <c r="D3" i="14" s="1"/>
</calcChain>
</file>

<file path=xl/sharedStrings.xml><?xml version="1.0" encoding="utf-8"?>
<sst xmlns="http://schemas.openxmlformats.org/spreadsheetml/2006/main" count="125" uniqueCount="79">
  <si>
    <t>Sunday</t>
  </si>
  <si>
    <t>Notes</t>
  </si>
  <si>
    <t xml:space="preserve"> </t>
  </si>
  <si>
    <t>Calendar Settings</t>
  </si>
  <si>
    <t>Year</t>
  </si>
  <si>
    <t>Week Start</t>
  </si>
  <si>
    <t>3rd Quarter Begins</t>
  </si>
  <si>
    <t>School Closed</t>
  </si>
  <si>
    <t>No School         Professional Development Day</t>
  </si>
  <si>
    <t xml:space="preserve">School Closed </t>
  </si>
  <si>
    <t>Gr.6-12 Honor Roll Assembly 12:30pm</t>
  </si>
  <si>
    <t>Attendance matters recognition Ceremony 12:30pm</t>
  </si>
  <si>
    <t>Family Health information night 6:30pm</t>
  </si>
  <si>
    <t>SICS HS Heros Lunch 11:30am</t>
  </si>
  <si>
    <t>H/S Spirit Week</t>
  </si>
  <si>
    <t>NO School              Mid-Winter Vacation</t>
  </si>
  <si>
    <r>
      <rPr>
        <b/>
        <sz val="10"/>
        <color theme="1" tint="0.14999847407452621"/>
        <rFont val="Century Gothic"/>
        <family val="2"/>
        <scheme val="minor"/>
      </rPr>
      <t xml:space="preserve">School Closed  </t>
    </r>
    <r>
      <rPr>
        <sz val="10"/>
        <color theme="1" tint="0.14999847407452621"/>
        <rFont val="Century Gothic"/>
        <family val="1"/>
        <scheme val="minor"/>
      </rPr>
      <t xml:space="preserve">         </t>
    </r>
  </si>
  <si>
    <t>SICS Heros Ceremony 11:30am/ Academic Decathlon Regional Competition</t>
  </si>
  <si>
    <t>Boys Basketball game 12pm/1:30pm -Alumni Basketball game 4:00pm/ Academic Decathlon Regional Competition</t>
  </si>
  <si>
    <t>High school variety show 9am-10:30am/ Attendance matters Recognition 11:30am</t>
  </si>
  <si>
    <t>Black History Month Showcase Gr.K-12 6pm-8:30pm</t>
  </si>
  <si>
    <t>H/S Spirit Week/ Winter sports Pep Rally Gr.9-12 / Junior/Senior Valentines Semi-Formal 6pm-9pm</t>
  </si>
  <si>
    <t xml:space="preserve">SICS is taking applications for the 23-24 school year with a deadline of February 8,2023. Applications are available in person or at SICS.org. </t>
  </si>
  <si>
    <t>Gr. 10 ELA MCAS</t>
  </si>
  <si>
    <t>Gr.10 ELA MCAS</t>
  </si>
  <si>
    <t>Presentation Associate District Justice Santaniello 9:15am</t>
  </si>
  <si>
    <t>Student/Family executive functioning workshop (Zoom) 6:30pm</t>
  </si>
  <si>
    <t>Parent &amp; Pellicier Zoom meeting: Lets get ready for MCAS Gr. 3-5 6pm</t>
  </si>
  <si>
    <t>ECOS Field trip-4D only</t>
  </si>
  <si>
    <t>ECOS Field trip-4E only</t>
  </si>
  <si>
    <t>Dr. Seuss read aloud</t>
  </si>
  <si>
    <t>Perfect Attendance Breakfast &amp; Ceremony 9:30am/ Gr. 6 Movie Night</t>
  </si>
  <si>
    <t>SICS Heros lunch &amp;Ceremony 12pm/ Gr.7 &amp;8 Movie Night</t>
  </si>
  <si>
    <t>Gr. 10 ELA MCAS Parent Workshop (Zoom) 6:30pm</t>
  </si>
  <si>
    <t>Hampden County District Attorney "Just this once" Presentation 8:30am / Gr. 9-12 Mid-Quarter progress reports mailed home.</t>
  </si>
  <si>
    <t>Gr.10 reunión familiar de matemáticas MCAS 7pm/ Gr.3-5 Examen ELA MCAS</t>
  </si>
  <si>
    <t xml:space="preserve"> Gr.3-5 Examen ELA MCAS</t>
  </si>
  <si>
    <t>No hay clases-vacaciones de primavera</t>
  </si>
  <si>
    <t>Senior Project WestEd Conferencia de liderazgo de estudiantes/excursión ECOS 5B solamente</t>
  </si>
  <si>
    <t>Orientación para nuevos estudiantes 6-7pm</t>
  </si>
  <si>
    <t>Notas</t>
  </si>
  <si>
    <t>Domingo</t>
  </si>
  <si>
    <t>Lunes</t>
  </si>
  <si>
    <t>Martes</t>
  </si>
  <si>
    <t>Miercoles</t>
  </si>
  <si>
    <t>Jueves</t>
  </si>
  <si>
    <t>Viernes</t>
  </si>
  <si>
    <t>Sabado</t>
  </si>
  <si>
    <t>Excursión ECOS 5C solamente</t>
  </si>
  <si>
    <t>Gr. 6-12  Desayuno para estudiantes con alto honor 7:45 am-8:30 am/Excursión ECOS 5C solamente/K-5 Baile de padres e hijas 6-8pm</t>
  </si>
  <si>
    <t>Gr.12 Desayuno de Pre-Graduación  9:30am.</t>
  </si>
  <si>
    <t>Escuela Cerrada Viernes Santo</t>
  </si>
  <si>
    <t>Conferencia de liderazgo de estudiantes  para estudiantes de último año</t>
  </si>
  <si>
    <t>Escuela Cerrada Dia del Patriota</t>
  </si>
  <si>
    <t>Presentación de salud mental  6:30p.m/ Gr. 3 Exhibición de ciencias  9:30-10:30 a.m.</t>
  </si>
  <si>
    <t>SICS aceptará solicitudes de Kindergarten para el año escolar 2023-2024 del lunes 10 de Abril al miércoles 17 de Mayo. Nuestra próxima lotería para kindergarten se llevará a cabo el viernes 19 de mayo.</t>
  </si>
  <si>
    <t>Excursión ECOS 5A solamente/ noche de matemáticas Gr. K-5 6-7:30pm/Banquete para Gr.12 (Elks Lodge 6-9pm)</t>
  </si>
  <si>
    <t>Recaudación de fondo  para Savers K-12/ Excursión ECOS 5A solamente</t>
  </si>
  <si>
    <t>K-5 Spring Concerts 9:15-10:30am</t>
  </si>
  <si>
    <t>International Festival 6-8:30pm</t>
  </si>
  <si>
    <t>Grades 1-5 Honor Roll Assemblies 2:00-3:30pm</t>
  </si>
  <si>
    <t>KG Alphabet Parade 9:30-10am Powderpuff Game 1-2pm</t>
  </si>
  <si>
    <t>5th Grade Wax Museum 9:15-10:15am</t>
  </si>
  <si>
    <t>5th Grade Dance 6-8pm</t>
  </si>
  <si>
    <t>K-5 Prince Dance 6-8pm/KG Lottery</t>
  </si>
  <si>
    <t>Gr.8 Día de campo-Sonnys Place/ Ceremonia de maestros de HS/Exámenes finales de HS</t>
  </si>
  <si>
    <t>Gr. 6-12 Campamento de arte 10 am-2:00 pm</t>
  </si>
  <si>
    <t>Gr.12 Ensayo de graduación y último día: salida a las 12pm/ Programa de enriquecimiento de verano de la preparatoria 6:30 p. m. Zoom</t>
  </si>
  <si>
    <t>Graduación de la clase de 2023 -Symphony Hall</t>
  </si>
  <si>
    <t>Gr.7 Día de campo-Sonnys Place/ Gr.9  MCAS de Biología</t>
  </si>
  <si>
    <t>Baile para Gr.11 y 12 6pm/Gr.6 Día de campo-Sonnys Place/Gr.9 MCAS de Biología / Gr. 10 Día de campo</t>
  </si>
  <si>
    <t>Graduación de KG 9:30am/Gr.5 Graduación 2pm/ Exámenes finales de HS/Gr. 9 día de campo</t>
  </si>
  <si>
    <t>Gr. 9-12 Exámenes finales/ Gr. 9 Desayuno de Héroes de SICS 9:15 a. m.</t>
  </si>
  <si>
    <t>K-3 Día de campo /Exámenes finales Gr. 9-12</t>
  </si>
  <si>
    <t>Gr. 4&amp;5 Día de campo/Exámenes finales Gr. 9-12</t>
  </si>
  <si>
    <t>Gr.8 Excursión -Brownstone/ Exámenes finales Gr. 9-12</t>
  </si>
  <si>
    <t>Gr.8 Ceremonia Step up 9:30am-10:30am/ Exámenes finales Gr. 9-12/ "La asistencia importa" desayuno 9:15am/ Gr. 11 Día de campo</t>
  </si>
  <si>
    <r>
      <t>1/2 Día-Último día de clases!!! G</t>
    </r>
    <r>
      <rPr>
        <sz val="7"/>
        <color theme="1" tint="0.14999847407452621"/>
        <rFont val="Century Gothic"/>
        <family val="2"/>
        <scheme val="minor"/>
      </rPr>
      <t>r</t>
    </r>
    <r>
      <rPr>
        <b/>
        <sz val="7"/>
        <color theme="1" tint="0.14999847407452621"/>
        <rFont val="Century Gothic"/>
        <family val="2"/>
        <scheme val="minor"/>
      </rPr>
      <t xml:space="preserve">. 6-12 Salida  10:30 am /Salida Gr. K-5 12 pm </t>
    </r>
  </si>
  <si>
    <t>Baile de Gr.5 6-8 p. m./ Gr. 12 Ultima caminata 10 a.m/Saltar al futuro y dia de Paso Gr. 5-8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</si>
</sst>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"/>
  </numFmts>
  <fonts count="31" x14ac:knownFonts="1">
    <font>
      <sz val="11"/>
      <color theme="1" tint="0.2499465926084170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b/>
      <sz val="10"/>
      <color theme="1" tint="0.14999847407452621"/>
      <name val="Century Gothic"/>
      <family val="2"/>
      <scheme val="minor"/>
    </font>
    <font>
      <b/>
      <sz val="9"/>
      <color theme="1" tint="0.14999847407452621"/>
      <name val="Century Gothic"/>
      <family val="2"/>
      <scheme val="minor"/>
    </font>
    <font>
      <sz val="10"/>
      <color theme="1" tint="0.14999847407452621"/>
      <name val="Century Gothic"/>
      <family val="2"/>
      <scheme val="minor"/>
    </font>
    <font>
      <b/>
      <sz val="8"/>
      <color theme="1" tint="0.14999847407452621"/>
      <name val="Century Gothic"/>
      <family val="2"/>
      <scheme val="minor"/>
    </font>
    <font>
      <b/>
      <sz val="7"/>
      <color theme="1" tint="0.14999847407452621"/>
      <name val="Century Gothic"/>
      <family val="2"/>
      <scheme val="minor"/>
    </font>
    <font>
      <sz val="8"/>
      <color theme="1" tint="0.14999847407452621"/>
      <name val="Century Gothic"/>
      <family val="2"/>
      <scheme val="minor"/>
    </font>
    <font>
      <sz val="7"/>
      <color theme="1" tint="0.14999847407452621"/>
      <name val="Century Gothic"/>
      <family val="2"/>
      <scheme val="minor"/>
    </font>
    <font>
      <sz val="9"/>
      <color theme="1" tint="0.14999847407452621"/>
      <name val="Century Gothic"/>
      <family val="1"/>
      <scheme val="minor"/>
    </font>
    <font>
      <sz val="6"/>
      <color theme="1" tint="0.14999847407452621"/>
      <name val="Century Gothic"/>
      <family val="1"/>
      <scheme val="minor"/>
    </font>
    <font>
      <b/>
      <sz val="6"/>
      <color theme="1" tint="0.14999847407452621"/>
      <name val="Century Gothic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</borders>
  <cellStyleXfs count="17">
    <xf numFmtId="0" fontId="0" fillId="0" borderId="0">
      <alignment vertical="top"/>
    </xf>
    <xf numFmtId="0" fontId="8" fillId="2" borderId="0" applyNumberFormat="0" applyBorder="0" applyAlignment="0" applyProtection="0"/>
    <xf numFmtId="0" fontId="7" fillId="0" borderId="3" applyNumberFormat="0" applyFill="0" applyProtection="0">
      <alignment horizontal="left" vertical="center" indent="1"/>
    </xf>
    <xf numFmtId="0" fontId="2" fillId="3" borderId="1" applyNumberFormat="0" applyAlignment="0" applyProtection="0"/>
    <xf numFmtId="0" fontId="3" fillId="4" borderId="2" applyNumberFormat="0" applyProtection="0">
      <alignment vertical="center"/>
    </xf>
    <xf numFmtId="0" fontId="4" fillId="0" borderId="0" applyFill="0" applyBorder="0" applyProtection="0">
      <alignment vertical="center"/>
    </xf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" fillId="5" borderId="0" applyBorder="0" applyProtection="0">
      <alignment horizontal="left" vertical="top" wrapText="1" indent="1"/>
    </xf>
    <xf numFmtId="164" fontId="6" fillId="0" borderId="0">
      <alignment horizontal="left" indent="1"/>
    </xf>
    <xf numFmtId="0" fontId="9" fillId="5" borderId="0" applyNumberFormat="0" applyFont="0" applyBorder="0" applyAlignment="0">
      <alignment horizontal="left" vertical="center" indent="1"/>
    </xf>
    <xf numFmtId="0" fontId="5" fillId="0" borderId="0">
      <alignment horizontal="left" indent="1"/>
    </xf>
    <xf numFmtId="0" fontId="7" fillId="0" borderId="0" applyFill="0" applyProtection="0"/>
    <xf numFmtId="0" fontId="11" fillId="0" borderId="0" applyFill="0" applyProtection="0"/>
  </cellStyleXfs>
  <cellXfs count="94">
    <xf numFmtId="0" fontId="0" fillId="0" borderId="0" xfId="0">
      <alignment vertical="top"/>
    </xf>
    <xf numFmtId="0" fontId="12" fillId="0" borderId="0" xfId="0" applyFont="1">
      <alignment vertical="top"/>
    </xf>
    <xf numFmtId="0" fontId="12" fillId="0" borderId="0" xfId="2" applyFont="1" applyFill="1" applyBorder="1" applyAlignment="1">
      <alignment vertical="center"/>
    </xf>
    <xf numFmtId="0" fontId="13" fillId="0" borderId="0" xfId="5" applyFont="1" applyFill="1" applyAlignment="1">
      <alignment horizontal="left" vertical="center"/>
    </xf>
    <xf numFmtId="0" fontId="14" fillId="0" borderId="0" xfId="0" applyFont="1" applyAlignment="1">
      <alignment horizontal="left" vertical="center" indent="1"/>
    </xf>
    <xf numFmtId="164" fontId="14" fillId="0" borderId="9" xfId="12" applyFont="1" applyBorder="1" applyAlignment="1">
      <alignment horizontal="right" vertical="center" indent="1"/>
    </xf>
    <xf numFmtId="164" fontId="14" fillId="0" borderId="9" xfId="13" applyNumberFormat="1" applyFont="1" applyFill="1" applyBorder="1" applyAlignment="1">
      <alignment horizontal="right" vertical="center" wrapText="1" indent="1"/>
    </xf>
    <xf numFmtId="0" fontId="16" fillId="6" borderId="4" xfId="2" applyFont="1" applyFill="1" applyBorder="1" applyAlignment="1">
      <alignment horizontal="center" vertical="center"/>
    </xf>
    <xf numFmtId="0" fontId="16" fillId="6" borderId="5" xfId="2" applyFont="1" applyFill="1" applyBorder="1" applyAlignment="1">
      <alignment horizontal="center" vertical="center"/>
    </xf>
    <xf numFmtId="0" fontId="16" fillId="6" borderId="6" xfId="2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64" fontId="14" fillId="0" borderId="9" xfId="12" applyFont="1" applyBorder="1" applyAlignment="1">
      <alignment horizontal="right" indent="1"/>
    </xf>
    <xf numFmtId="164" fontId="14" fillId="0" borderId="11" xfId="12" applyFont="1" applyBorder="1" applyAlignment="1">
      <alignment horizontal="right" indent="1"/>
    </xf>
    <xf numFmtId="0" fontId="15" fillId="0" borderId="10" xfId="0" applyFont="1" applyBorder="1" applyAlignment="1">
      <alignment horizontal="left" vertical="top" wrapText="1" indent="1"/>
    </xf>
    <xf numFmtId="0" fontId="15" fillId="0" borderId="0" xfId="0" applyFont="1" applyAlignment="1">
      <alignment horizontal="left" vertical="top" wrapText="1" indent="1"/>
    </xf>
    <xf numFmtId="0" fontId="15" fillId="0" borderId="10" xfId="13" applyFont="1" applyFill="1" applyBorder="1" applyAlignment="1">
      <alignment horizontal="left" vertical="top" wrapText="1" indent="1"/>
    </xf>
    <xf numFmtId="0" fontId="12" fillId="0" borderId="8" xfId="16" applyFont="1" applyFill="1" applyBorder="1" applyAlignment="1">
      <alignment horizontal="center" vertical="center"/>
    </xf>
    <xf numFmtId="0" fontId="12" fillId="0" borderId="8" xfId="14" applyFont="1" applyBorder="1" applyAlignment="1">
      <alignment horizontal="center" vertical="center"/>
    </xf>
    <xf numFmtId="0" fontId="16" fillId="7" borderId="4" xfId="2" applyFont="1" applyFill="1" applyBorder="1" applyAlignment="1">
      <alignment horizontal="center" vertical="center"/>
    </xf>
    <xf numFmtId="0" fontId="16" fillId="7" borderId="5" xfId="2" applyFont="1" applyFill="1" applyBorder="1" applyAlignment="1">
      <alignment horizontal="center" vertical="center"/>
    </xf>
    <xf numFmtId="0" fontId="16" fillId="7" borderId="6" xfId="2" applyFont="1" applyFill="1" applyBorder="1" applyAlignment="1">
      <alignment horizontal="center" vertical="center"/>
    </xf>
    <xf numFmtId="0" fontId="16" fillId="8" borderId="4" xfId="2" applyFont="1" applyFill="1" applyBorder="1" applyAlignment="1">
      <alignment horizontal="center" vertical="center"/>
    </xf>
    <xf numFmtId="0" fontId="16" fillId="8" borderId="5" xfId="2" applyFont="1" applyFill="1" applyBorder="1" applyAlignment="1">
      <alignment horizontal="center" vertical="center"/>
    </xf>
    <xf numFmtId="0" fontId="16" fillId="8" borderId="6" xfId="2" applyFont="1" applyFill="1" applyBorder="1" applyAlignment="1">
      <alignment horizontal="center" vertical="center"/>
    </xf>
    <xf numFmtId="164" fontId="14" fillId="0" borderId="14" xfId="12" applyFont="1" applyBorder="1" applyAlignment="1">
      <alignment horizontal="right" indent="1"/>
    </xf>
    <xf numFmtId="0" fontId="15" fillId="0" borderId="15" xfId="13" applyFont="1" applyFill="1" applyBorder="1" applyAlignment="1">
      <alignment horizontal="left" vertical="top" wrapText="1" indent="1"/>
    </xf>
    <xf numFmtId="0" fontId="15" fillId="0" borderId="15" xfId="0" applyFont="1" applyBorder="1" applyAlignment="1">
      <alignment horizontal="left" vertical="top" wrapText="1" indent="1"/>
    </xf>
    <xf numFmtId="164" fontId="14" fillId="0" borderId="14" xfId="13" applyNumberFormat="1" applyFont="1" applyFill="1" applyBorder="1" applyAlignment="1">
      <alignment horizontal="right" vertical="center" wrapText="1" indent="1"/>
    </xf>
    <xf numFmtId="164" fontId="14" fillId="0" borderId="14" xfId="12" applyFont="1" applyBorder="1" applyAlignment="1">
      <alignment horizontal="right" vertical="center" indent="1"/>
    </xf>
    <xf numFmtId="0" fontId="16" fillId="9" borderId="4" xfId="2" applyFont="1" applyFill="1" applyBorder="1" applyAlignment="1">
      <alignment horizontal="center" vertical="center"/>
    </xf>
    <xf numFmtId="0" fontId="16" fillId="9" borderId="5" xfId="2" applyFont="1" applyFill="1" applyBorder="1" applyAlignment="1">
      <alignment horizontal="center" vertical="center"/>
    </xf>
    <xf numFmtId="0" fontId="16" fillId="9" borderId="6" xfId="2" applyFont="1" applyFill="1" applyBorder="1" applyAlignment="1">
      <alignment horizontal="center" vertical="center"/>
    </xf>
    <xf numFmtId="164" fontId="14" fillId="0" borderId="20" xfId="12" applyFont="1" applyBorder="1" applyAlignment="1">
      <alignment horizontal="right" indent="1"/>
    </xf>
    <xf numFmtId="0" fontId="15" fillId="0" borderId="21" xfId="13" applyFont="1" applyFill="1" applyBorder="1" applyAlignment="1">
      <alignment horizontal="left" vertical="top" wrapText="1" indent="1"/>
    </xf>
    <xf numFmtId="0" fontId="15" fillId="0" borderId="21" xfId="0" applyFont="1" applyBorder="1" applyAlignment="1">
      <alignment horizontal="left" vertical="top" wrapText="1" indent="1"/>
    </xf>
    <xf numFmtId="164" fontId="14" fillId="0" borderId="20" xfId="13" applyNumberFormat="1" applyFont="1" applyFill="1" applyBorder="1" applyAlignment="1">
      <alignment horizontal="right" vertical="center" wrapText="1" indent="1"/>
    </xf>
    <xf numFmtId="164" fontId="14" fillId="0" borderId="20" xfId="12" applyFont="1" applyBorder="1" applyAlignment="1">
      <alignment horizontal="right" vertical="center" indent="1"/>
    </xf>
    <xf numFmtId="164" fontId="14" fillId="0" borderId="26" xfId="12" applyFont="1" applyBorder="1" applyAlignment="1">
      <alignment horizontal="right" indent="1"/>
    </xf>
    <xf numFmtId="0" fontId="15" fillId="0" borderId="27" xfId="13" applyFont="1" applyFill="1" applyBorder="1" applyAlignment="1">
      <alignment horizontal="left" vertical="top" wrapText="1" indent="1"/>
    </xf>
    <xf numFmtId="0" fontId="15" fillId="0" borderId="27" xfId="0" applyFont="1" applyBorder="1" applyAlignment="1">
      <alignment horizontal="left" vertical="top" wrapText="1" indent="1"/>
    </xf>
    <xf numFmtId="164" fontId="14" fillId="0" borderId="26" xfId="13" applyNumberFormat="1" applyFont="1" applyFill="1" applyBorder="1" applyAlignment="1">
      <alignment horizontal="right" vertical="center" wrapText="1" indent="1"/>
    </xf>
    <xf numFmtId="164" fontId="14" fillId="0" borderId="26" xfId="12" applyFont="1" applyBorder="1" applyAlignment="1">
      <alignment horizontal="right" vertical="center" indent="1"/>
    </xf>
    <xf numFmtId="0" fontId="21" fillId="0" borderId="10" xfId="0" applyFont="1" applyBorder="1" applyAlignment="1">
      <alignment horizontal="left" vertical="top" wrapText="1" indent="1"/>
    </xf>
    <xf numFmtId="0" fontId="21" fillId="0" borderId="10" xfId="13" applyFont="1" applyFill="1" applyBorder="1" applyAlignment="1">
      <alignment horizontal="left" vertical="top" wrapText="1" indent="1"/>
    </xf>
    <xf numFmtId="0" fontId="0" fillId="0" borderId="10" xfId="0" applyBorder="1">
      <alignment vertical="top"/>
    </xf>
    <xf numFmtId="0" fontId="22" fillId="0" borderId="10" xfId="13" applyFont="1" applyFill="1" applyBorder="1" applyAlignment="1">
      <alignment horizontal="left" vertical="top" wrapText="1" indent="1"/>
    </xf>
    <xf numFmtId="0" fontId="24" fillId="0" borderId="10" xfId="0" applyFont="1" applyBorder="1" applyAlignment="1">
      <alignment horizontal="left" vertical="top" wrapText="1" indent="1"/>
    </xf>
    <xf numFmtId="0" fontId="25" fillId="0" borderId="10" xfId="0" applyFont="1" applyBorder="1" applyAlignment="1">
      <alignment horizontal="left" vertical="top" wrapText="1" indent="1"/>
    </xf>
    <xf numFmtId="0" fontId="23" fillId="0" borderId="10" xfId="13" applyFont="1" applyFill="1" applyBorder="1" applyAlignment="1">
      <alignment horizontal="left" vertical="top" wrapText="1" indent="1"/>
    </xf>
    <xf numFmtId="0" fontId="24" fillId="0" borderId="10" xfId="13" applyFont="1" applyFill="1" applyBorder="1" applyAlignment="1">
      <alignment horizontal="left" vertical="top" wrapText="1" indent="1"/>
    </xf>
    <xf numFmtId="0" fontId="22" fillId="0" borderId="10" xfId="0" applyFont="1" applyBorder="1" applyAlignment="1">
      <alignment horizontal="left" vertical="top" wrapText="1" indent="1"/>
    </xf>
    <xf numFmtId="0" fontId="27" fillId="0" borderId="15" xfId="13" applyFont="1" applyFill="1" applyBorder="1" applyAlignment="1">
      <alignment horizontal="left" vertical="top" wrapText="1" indent="1"/>
    </xf>
    <xf numFmtId="0" fontId="26" fillId="0" borderId="15" xfId="0" applyFont="1" applyBorder="1" applyAlignment="1">
      <alignment horizontal="left" vertical="top" wrapText="1" indent="1"/>
    </xf>
    <xf numFmtId="0" fontId="26" fillId="0" borderId="15" xfId="13" applyFont="1" applyFill="1" applyBorder="1" applyAlignment="1">
      <alignment horizontal="left" vertical="top" wrapText="1" indent="1"/>
    </xf>
    <xf numFmtId="0" fontId="28" fillId="0" borderId="15" xfId="0" applyFont="1" applyBorder="1" applyAlignment="1">
      <alignment horizontal="left" vertical="top" wrapText="1" indent="1"/>
    </xf>
    <xf numFmtId="0" fontId="0" fillId="0" borderId="15" xfId="0" applyBorder="1">
      <alignment vertical="top"/>
    </xf>
    <xf numFmtId="0" fontId="21" fillId="0" borderId="15" xfId="13" applyFont="1" applyFill="1" applyBorder="1" applyAlignment="1">
      <alignment horizontal="left" vertical="top" wrapText="1" indent="1"/>
    </xf>
    <xf numFmtId="0" fontId="24" fillId="0" borderId="15" xfId="0" applyFont="1" applyBorder="1" applyAlignment="1">
      <alignment horizontal="left" vertical="top" wrapText="1" indent="1"/>
    </xf>
    <xf numFmtId="0" fontId="25" fillId="0" borderId="15" xfId="0" applyFont="1" applyBorder="1" applyAlignment="1">
      <alignment horizontal="left" vertical="top" wrapText="1" indent="1"/>
    </xf>
    <xf numFmtId="0" fontId="24" fillId="0" borderId="15" xfId="13" applyFont="1" applyFill="1" applyBorder="1" applyAlignment="1">
      <alignment horizontal="left" vertical="top" wrapText="1" indent="1"/>
    </xf>
    <xf numFmtId="0" fontId="29" fillId="0" borderId="15" xfId="13" applyFont="1" applyFill="1" applyBorder="1" applyAlignment="1">
      <alignment horizontal="left" vertical="top" wrapText="1" indent="1"/>
    </xf>
    <xf numFmtId="0" fontId="22" fillId="0" borderId="15" xfId="13" applyFont="1" applyFill="1" applyBorder="1" applyAlignment="1">
      <alignment horizontal="left" vertical="top" wrapText="1" indent="1"/>
    </xf>
    <xf numFmtId="0" fontId="0" fillId="0" borderId="21" xfId="0" applyBorder="1">
      <alignment vertical="top"/>
    </xf>
    <xf numFmtId="0" fontId="21" fillId="0" borderId="21" xfId="0" applyFont="1" applyBorder="1" applyAlignment="1">
      <alignment horizontal="left" vertical="top" wrapText="1" indent="1"/>
    </xf>
    <xf numFmtId="0" fontId="25" fillId="0" borderId="21" xfId="13" applyFont="1" applyFill="1" applyBorder="1" applyAlignment="1">
      <alignment horizontal="left" vertical="top" wrapText="1" indent="1"/>
    </xf>
    <xf numFmtId="0" fontId="25" fillId="0" borderId="21" xfId="0" applyFont="1" applyBorder="1" applyAlignment="1">
      <alignment horizontal="left" vertical="top" wrapText="1" indent="1"/>
    </xf>
    <xf numFmtId="0" fontId="30" fillId="0" borderId="21" xfId="0" applyFont="1" applyBorder="1" applyAlignment="1">
      <alignment horizontal="left" vertical="top" wrapText="1" indent="1"/>
    </xf>
    <xf numFmtId="0" fontId="24" fillId="0" borderId="21" xfId="0" applyFont="1" applyBorder="1" applyAlignment="1">
      <alignment horizontal="left" vertical="top" wrapText="1" indent="1"/>
    </xf>
    <xf numFmtId="0" fontId="22" fillId="0" borderId="21" xfId="13" applyFont="1" applyFill="1" applyBorder="1" applyAlignment="1">
      <alignment horizontal="left" vertical="top" wrapText="1" indent="1"/>
    </xf>
    <xf numFmtId="0" fontId="22" fillId="0" borderId="21" xfId="0" applyFont="1" applyBorder="1" applyAlignment="1">
      <alignment horizontal="left" vertical="top" wrapText="1" indent="1"/>
    </xf>
    <xf numFmtId="0" fontId="17" fillId="0" borderId="0" xfId="5" applyFont="1" applyFill="1" applyBorder="1">
      <alignment vertical="center"/>
    </xf>
    <xf numFmtId="0" fontId="12" fillId="0" borderId="13" xfId="11" applyFont="1" applyFill="1" applyBorder="1" applyAlignment="1">
      <alignment horizontal="left" vertical="center" wrapText="1" indent="1"/>
    </xf>
    <xf numFmtId="0" fontId="12" fillId="0" borderId="11" xfId="11" applyFont="1" applyFill="1" applyBorder="1" applyAlignment="1">
      <alignment horizontal="left" vertical="center" wrapText="1" indent="1"/>
    </xf>
    <xf numFmtId="0" fontId="15" fillId="0" borderId="7" xfId="11" applyFont="1" applyFill="1" applyBorder="1">
      <alignment horizontal="left" vertical="top" wrapText="1" indent="1"/>
    </xf>
    <xf numFmtId="0" fontId="15" fillId="0" borderId="12" xfId="11" applyFont="1" applyFill="1" applyBorder="1">
      <alignment horizontal="left" vertical="top" wrapText="1" indent="1"/>
    </xf>
    <xf numFmtId="0" fontId="16" fillId="6" borderId="0" xfId="15" applyFont="1" applyFill="1" applyAlignment="1">
      <alignment horizontal="center" vertical="center"/>
    </xf>
    <xf numFmtId="0" fontId="21" fillId="0" borderId="7" xfId="11" applyFont="1" applyFill="1" applyBorder="1">
      <alignment horizontal="left" vertical="top" wrapText="1" indent="1"/>
    </xf>
    <xf numFmtId="0" fontId="21" fillId="0" borderId="12" xfId="11" applyFont="1" applyFill="1" applyBorder="1">
      <alignment horizontal="left" vertical="top" wrapText="1" indent="1"/>
    </xf>
    <xf numFmtId="0" fontId="18" fillId="0" borderId="0" xfId="5" applyFont="1" applyFill="1" applyBorder="1">
      <alignment vertical="center"/>
    </xf>
    <xf numFmtId="0" fontId="12" fillId="0" borderId="18" xfId="11" applyFont="1" applyFill="1" applyBorder="1" applyAlignment="1">
      <alignment horizontal="left" vertical="center" wrapText="1" indent="1"/>
    </xf>
    <xf numFmtId="0" fontId="12" fillId="0" borderId="19" xfId="11" applyFont="1" applyFill="1" applyBorder="1" applyAlignment="1">
      <alignment horizontal="left" vertical="center" wrapText="1" indent="1"/>
    </xf>
    <xf numFmtId="0" fontId="15" fillId="0" borderId="16" xfId="11" applyFont="1" applyFill="1" applyBorder="1">
      <alignment horizontal="left" vertical="top" wrapText="1" indent="1"/>
    </xf>
    <xf numFmtId="0" fontId="15" fillId="0" borderId="17" xfId="11" applyFont="1" applyFill="1" applyBorder="1">
      <alignment horizontal="left" vertical="top" wrapText="1" indent="1"/>
    </xf>
    <xf numFmtId="0" fontId="21" fillId="0" borderId="16" xfId="11" applyFont="1" applyFill="1" applyBorder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2" fillId="0" borderId="24" xfId="11" applyFont="1" applyFill="1" applyBorder="1" applyAlignment="1">
      <alignment horizontal="left" vertical="center" wrapText="1" indent="1"/>
    </xf>
    <xf numFmtId="0" fontId="12" fillId="0" borderId="25" xfId="11" applyFont="1" applyFill="1" applyBorder="1" applyAlignment="1">
      <alignment horizontal="left" vertical="center" wrapText="1" indent="1"/>
    </xf>
    <xf numFmtId="0" fontId="15" fillId="0" borderId="22" xfId="11" applyFont="1" applyFill="1" applyBorder="1">
      <alignment horizontal="left" vertical="top" wrapText="1" indent="1"/>
    </xf>
    <xf numFmtId="0" fontId="15" fillId="0" borderId="23" xfId="11" applyFont="1" applyFill="1" applyBorder="1">
      <alignment horizontal="left" vertical="top" wrapText="1" indent="1"/>
    </xf>
    <xf numFmtId="0" fontId="19" fillId="0" borderId="0" xfId="5" applyFont="1" applyFill="1" applyBorder="1">
      <alignment vertical="center"/>
    </xf>
    <xf numFmtId="0" fontId="12" fillId="0" borderId="30" xfId="11" applyFont="1" applyFill="1" applyBorder="1" applyAlignment="1">
      <alignment horizontal="left" vertical="center" wrapText="1" indent="1"/>
    </xf>
    <xf numFmtId="0" fontId="12" fillId="0" borderId="31" xfId="11" applyFont="1" applyFill="1" applyBorder="1" applyAlignment="1">
      <alignment horizontal="left" vertical="center" wrapText="1" indent="1"/>
    </xf>
    <xf numFmtId="0" fontId="15" fillId="0" borderId="28" xfId="11" applyFont="1" applyFill="1" applyBorder="1">
      <alignment horizontal="left" vertical="top" wrapText="1" indent="1"/>
    </xf>
    <xf numFmtId="0" fontId="15" fillId="0" borderId="29" xfId="11" applyFont="1" applyFill="1" applyBorder="1">
      <alignment horizontal="left" vertical="top" wrapText="1" indent="1"/>
    </xf>
  </cellXfs>
  <cellStyles count="17">
    <cellStyle name="40% - Accent1" xfId="1" builtinId="31" customBuiltin="1"/>
    <cellStyle name="Accent1" xfId="3" builtinId="29" customBuiltin="1"/>
    <cellStyle name="Accent5" xfId="4" builtinId="45" customBuiltin="1"/>
    <cellStyle name="Banded" xfId="13" xr:uid="{00000000-0005-0000-0000-000003000000}"/>
    <cellStyle name="Comma" xfId="6" builtinId="3" customBuiltin="1"/>
    <cellStyle name="Comma [0]" xfId="7" builtinId="6" customBuiltin="1"/>
    <cellStyle name="Currency" xfId="8" builtinId="4" customBuiltin="1"/>
    <cellStyle name="Currency [0]" xfId="9" builtinId="7" customBuiltin="1"/>
    <cellStyle name="Day" xfId="12" xr:uid="{00000000-0005-0000-0000-000008000000}"/>
    <cellStyle name="Heading 1" xfId="2" builtinId="16" customBuiltin="1"/>
    <cellStyle name="Heading 2" xfId="15" builtinId="17" customBuiltin="1"/>
    <cellStyle name="Heading 3" xfId="16" builtinId="18" customBuiltin="1"/>
    <cellStyle name="Heading 4" xfId="11" builtinId="19" customBuiltin="1"/>
    <cellStyle name="Normal" xfId="0" builtinId="0" customBuiltin="1"/>
    <cellStyle name="Percent" xfId="10" builtinId="5" customBuiltin="1"/>
    <cellStyle name="Settings Entry" xfId="14" xr:uid="{00000000-0005-0000-0000-00000F000000}"/>
    <cellStyle name="Title" xfId="5" builtinId="1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jpeg"/><Relationship Id="rId1" Type="http://schemas.openxmlformats.org/officeDocument/2006/relationships/image" Target="../media/image1.jpeg"/><Relationship Id="rId6" Type="http://schemas.openxmlformats.org/officeDocument/2006/relationships/image" Target="../media/image13.jpeg"/><Relationship Id="rId5" Type="http://schemas.openxmlformats.org/officeDocument/2006/relationships/image" Target="../media/image12.jpe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3" Type="http://schemas.openxmlformats.org/officeDocument/2006/relationships/image" Target="../media/image18.jpeg"/><Relationship Id="rId7" Type="http://schemas.openxmlformats.org/officeDocument/2006/relationships/image" Target="../media/image22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6" Type="http://schemas.openxmlformats.org/officeDocument/2006/relationships/image" Target="../media/image21.png"/><Relationship Id="rId5" Type="http://schemas.openxmlformats.org/officeDocument/2006/relationships/image" Target="../media/image20.jpeg"/><Relationship Id="rId4" Type="http://schemas.openxmlformats.org/officeDocument/2006/relationships/image" Target="../media/image1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3" Type="http://schemas.openxmlformats.org/officeDocument/2006/relationships/image" Target="../media/image25.jpeg"/><Relationship Id="rId7" Type="http://schemas.openxmlformats.org/officeDocument/2006/relationships/image" Target="../media/image29.png"/><Relationship Id="rId12" Type="http://schemas.openxmlformats.org/officeDocument/2006/relationships/image" Target="../media/image34.jpeg"/><Relationship Id="rId2" Type="http://schemas.openxmlformats.org/officeDocument/2006/relationships/image" Target="../media/image24.png"/><Relationship Id="rId1" Type="http://schemas.openxmlformats.org/officeDocument/2006/relationships/image" Target="../media/image16.jpeg"/><Relationship Id="rId6" Type="http://schemas.openxmlformats.org/officeDocument/2006/relationships/image" Target="../media/image28.jpeg"/><Relationship Id="rId11" Type="http://schemas.openxmlformats.org/officeDocument/2006/relationships/image" Target="../media/image33.jpeg"/><Relationship Id="rId5" Type="http://schemas.openxmlformats.org/officeDocument/2006/relationships/image" Target="../media/image27.jpeg"/><Relationship Id="rId10" Type="http://schemas.openxmlformats.org/officeDocument/2006/relationships/image" Target="../media/image32.jpeg"/><Relationship Id="rId4" Type="http://schemas.openxmlformats.org/officeDocument/2006/relationships/image" Target="../media/image26.png"/><Relationship Id="rId9" Type="http://schemas.openxmlformats.org/officeDocument/2006/relationships/image" Target="../media/image3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7" Type="http://schemas.openxmlformats.org/officeDocument/2006/relationships/image" Target="../media/image41.jpeg"/><Relationship Id="rId2" Type="http://schemas.openxmlformats.org/officeDocument/2006/relationships/image" Target="../media/image36.jpeg"/><Relationship Id="rId1" Type="http://schemas.openxmlformats.org/officeDocument/2006/relationships/image" Target="../media/image35.jpeg"/><Relationship Id="rId6" Type="http://schemas.openxmlformats.org/officeDocument/2006/relationships/image" Target="../media/image40.png"/><Relationship Id="rId5" Type="http://schemas.openxmlformats.org/officeDocument/2006/relationships/image" Target="../media/image39.jpeg"/><Relationship Id="rId4" Type="http://schemas.openxmlformats.org/officeDocument/2006/relationships/image" Target="../media/image38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333376</xdr:colOff>
      <xdr:row>13</xdr:row>
      <xdr:rowOff>95251</xdr:rowOff>
    </xdr:from>
    <xdr:to>
      <xdr:col>6</xdr:col>
      <xdr:colOff>466726</xdr:colOff>
      <xdr:row>14</xdr:row>
      <xdr:rowOff>647701</xdr:rowOff>
    </xdr:to>
    <xdr:pic>
      <xdr:nvPicPr>
        <xdr:cNvPr id="2" name="Picture 1" descr="Free vector greeting card happy new year 2023 celebration background">
          <a:extLst>
            <a:ext uri="{FF2B5EF4-FFF2-40B4-BE49-F238E27FC236}">
              <a16:creationId xmlns:a16="http://schemas.microsoft.com/office/drawing/2014/main" id="{DD3671B1-302F-4F9E-20D5-D3CDADACF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6" y="6781801"/>
          <a:ext cx="26670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3</xdr:row>
      <xdr:rowOff>266700</xdr:rowOff>
    </xdr:from>
    <xdr:to>
      <xdr:col>2</xdr:col>
      <xdr:colOff>0</xdr:colOff>
      <xdr:row>5</xdr:row>
      <xdr:rowOff>0</xdr:rowOff>
    </xdr:to>
    <xdr:pic>
      <xdr:nvPicPr>
        <xdr:cNvPr id="5" name="Picture 4" descr="Free vector lettering happy new year 2020">
          <a:extLst>
            <a:ext uri="{FF2B5EF4-FFF2-40B4-BE49-F238E27FC236}">
              <a16:creationId xmlns:a16="http://schemas.microsoft.com/office/drawing/2014/main" id="{D19F127A-67E9-A649-99E6-5627402AF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905000"/>
          <a:ext cx="12192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8</xdr:row>
      <xdr:rowOff>171891</xdr:rowOff>
    </xdr:from>
    <xdr:to>
      <xdr:col>2</xdr:col>
      <xdr:colOff>1152524</xdr:colOff>
      <xdr:row>8</xdr:row>
      <xdr:rowOff>701682</xdr:rowOff>
    </xdr:to>
    <xdr:pic>
      <xdr:nvPicPr>
        <xdr:cNvPr id="6" name="Picture 5" descr="Martin Luther King Day | Perfect Praise Inc.">
          <a:extLst>
            <a:ext uri="{FF2B5EF4-FFF2-40B4-BE49-F238E27FC236}">
              <a16:creationId xmlns:a16="http://schemas.microsoft.com/office/drawing/2014/main" id="{1DB22D30-7210-90E8-86C2-02A6539D4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4134291"/>
          <a:ext cx="1066799" cy="529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28575</xdr:colOff>
      <xdr:row>7</xdr:row>
      <xdr:rowOff>53901</xdr:rowOff>
    </xdr:from>
    <xdr:to>
      <xdr:col>7</xdr:col>
      <xdr:colOff>914400</xdr:colOff>
      <xdr:row>8</xdr:row>
      <xdr:rowOff>666751</xdr:rowOff>
    </xdr:to>
    <xdr:pic>
      <xdr:nvPicPr>
        <xdr:cNvPr id="7" name="Picture 6" descr="Free animated snowflake clipart - ClipArt Best - ClipArt Best">
          <a:extLst>
            <a:ext uri="{FF2B5EF4-FFF2-40B4-BE49-F238E27FC236}">
              <a16:creationId xmlns:a16="http://schemas.microsoft.com/office/drawing/2014/main" id="{31C30E8A-C918-70DD-5240-288EDC4CA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3711501"/>
          <a:ext cx="885825" cy="91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0" name="AutoShape 6" descr="Snowman clipart Vector Art Stock Images | Depositphotos">
          <a:extLst>
            <a:ext uri="{FF2B5EF4-FFF2-40B4-BE49-F238E27FC236}">
              <a16:creationId xmlns:a16="http://schemas.microsoft.com/office/drawing/2014/main" id="{1B4592D8-A2A6-EDC8-9CAD-AFF41EF37CC8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2" name="AutoShape 8" descr="Snowman clipart Vector Art Stock Images | Depositphotos">
          <a:extLst>
            <a:ext uri="{FF2B5EF4-FFF2-40B4-BE49-F238E27FC236}">
              <a16:creationId xmlns:a16="http://schemas.microsoft.com/office/drawing/2014/main" id="{58D71CDA-7821-1127-6EF6-209316CFBB62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4" name="AutoShape 10" descr="Snowman clipart Vector Art Stock Images | Depositphotos">
          <a:extLst>
            <a:ext uri="{FF2B5EF4-FFF2-40B4-BE49-F238E27FC236}">
              <a16:creationId xmlns:a16="http://schemas.microsoft.com/office/drawing/2014/main" id="{E8EDC7BB-D0D5-0DEE-5D60-BAC785D8836D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171450</xdr:colOff>
      <xdr:row>5</xdr:row>
      <xdr:rowOff>166201</xdr:rowOff>
    </xdr:from>
    <xdr:to>
      <xdr:col>4</xdr:col>
      <xdr:colOff>933450</xdr:colOff>
      <xdr:row>6</xdr:row>
      <xdr:rowOff>657224</xdr:rowOff>
    </xdr:to>
    <xdr:pic>
      <xdr:nvPicPr>
        <xdr:cNvPr id="9" name="Picture 8" descr="Snowman clipart">
          <a:extLst>
            <a:ext uri="{FF2B5EF4-FFF2-40B4-BE49-F238E27FC236}">
              <a16:creationId xmlns:a16="http://schemas.microsoft.com/office/drawing/2014/main" id="{4F528055-9148-55A1-5337-0501EDB6E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2814151"/>
          <a:ext cx="762000" cy="795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180975</xdr:colOff>
      <xdr:row>11</xdr:row>
      <xdr:rowOff>295275</xdr:rowOff>
    </xdr:from>
    <xdr:to>
      <xdr:col>5</xdr:col>
      <xdr:colOff>1168608</xdr:colOff>
      <xdr:row>12</xdr:row>
      <xdr:rowOff>647700</xdr:rowOff>
    </xdr:to>
    <xdr:pic>
      <xdr:nvPicPr>
        <xdr:cNvPr id="10" name="Picture 9" descr="Free Winter Accessories Cliparts, Download Free Winter Accessories Cliparts  png images, Free ClipArts on Clipart Library">
          <a:extLst>
            <a:ext uri="{FF2B5EF4-FFF2-40B4-BE49-F238E27FC236}">
              <a16:creationId xmlns:a16="http://schemas.microsoft.com/office/drawing/2014/main" id="{B1D9D159-7562-E0F3-BA97-145D59FA9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5972175"/>
          <a:ext cx="987633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13</xdr:row>
      <xdr:rowOff>66675</xdr:rowOff>
    </xdr:from>
    <xdr:to>
      <xdr:col>1</xdr:col>
      <xdr:colOff>841863</xdr:colOff>
      <xdr:row>14</xdr:row>
      <xdr:rowOff>619124</xdr:rowOff>
    </xdr:to>
    <xdr:pic>
      <xdr:nvPicPr>
        <xdr:cNvPr id="12" name="Picture 11" descr="Free Winter Clip, Download Free Winter Clip png images, Free ClipArts on  Clipart Library">
          <a:extLst>
            <a:ext uri="{FF2B5EF4-FFF2-40B4-BE49-F238E27FC236}">
              <a16:creationId xmlns:a16="http://schemas.microsoft.com/office/drawing/2014/main" id="{3BCD339C-E5A7-A83F-F44C-904C03EF2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6753225"/>
          <a:ext cx="527538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10</xdr:row>
      <xdr:rowOff>171766</xdr:rowOff>
    </xdr:from>
    <xdr:to>
      <xdr:col>2</xdr:col>
      <xdr:colOff>1000125</xdr:colOff>
      <xdr:row>10</xdr:row>
      <xdr:rowOff>657224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CF1D1C-570E-4350-9DA1-44B286C20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1" y="5143816"/>
          <a:ext cx="809624" cy="485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209551</xdr:colOff>
      <xdr:row>8</xdr:row>
      <xdr:rowOff>161924</xdr:rowOff>
    </xdr:from>
    <xdr:to>
      <xdr:col>3</xdr:col>
      <xdr:colOff>990601</xdr:colOff>
      <xdr:row>8</xdr:row>
      <xdr:rowOff>659771</xdr:rowOff>
    </xdr:to>
    <xdr:pic>
      <xdr:nvPicPr>
        <xdr:cNvPr id="4" name="Picture 3" descr="Full Heart Happy Valentine's Day Clip Art Free PNG Image｜Illustoon">
          <a:extLst>
            <a:ext uri="{FF2B5EF4-FFF2-40B4-BE49-F238E27FC236}">
              <a16:creationId xmlns:a16="http://schemas.microsoft.com/office/drawing/2014/main" id="{DF708B10-87A0-D9C8-6C4F-CB768C3EA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6" y="4124324"/>
          <a:ext cx="781050" cy="497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7</xdr:row>
      <xdr:rowOff>166686</xdr:rowOff>
    </xdr:from>
    <xdr:to>
      <xdr:col>1</xdr:col>
      <xdr:colOff>781050</xdr:colOff>
      <xdr:row>8</xdr:row>
      <xdr:rowOff>695323</xdr:rowOff>
    </xdr:to>
    <xdr:pic>
      <xdr:nvPicPr>
        <xdr:cNvPr id="5" name="Picture 4" descr="Lots of Free Valentine Clip Art Images">
          <a:extLst>
            <a:ext uri="{FF2B5EF4-FFF2-40B4-BE49-F238E27FC236}">
              <a16:creationId xmlns:a16="http://schemas.microsoft.com/office/drawing/2014/main" id="{37259353-F46A-84DB-8DE2-7F893F1DC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824286"/>
          <a:ext cx="466725" cy="83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152400</xdr:colOff>
      <xdr:row>4</xdr:row>
      <xdr:rowOff>0</xdr:rowOff>
    </xdr:from>
    <xdr:to>
      <xdr:col>4</xdr:col>
      <xdr:colOff>1027380</xdr:colOff>
      <xdr:row>4</xdr:row>
      <xdr:rowOff>647699</xdr:rowOff>
    </xdr:to>
    <xdr:pic>
      <xdr:nvPicPr>
        <xdr:cNvPr id="6" name="Picture 5" descr="Pink And Red Valentineu0026 - Valentines Day Heart Clipart - Free  Transparent PNG Download - PNGkey">
          <a:extLst>
            <a:ext uri="{FF2B5EF4-FFF2-40B4-BE49-F238E27FC236}">
              <a16:creationId xmlns:a16="http://schemas.microsoft.com/office/drawing/2014/main" id="{929F54FE-AB31-1E59-BBDE-39F51674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1943100"/>
          <a:ext cx="874980" cy="647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304801</xdr:colOff>
      <xdr:row>14</xdr:row>
      <xdr:rowOff>166382</xdr:rowOff>
    </xdr:from>
    <xdr:to>
      <xdr:col>7</xdr:col>
      <xdr:colOff>1162051</xdr:colOff>
      <xdr:row>14</xdr:row>
      <xdr:rowOff>695323</xdr:rowOff>
    </xdr:to>
    <xdr:pic>
      <xdr:nvPicPr>
        <xdr:cNvPr id="8" name="Picture 7" descr="450 Valentine Clipart ideas | valentine, valentine clipart, valentines">
          <a:extLst>
            <a:ext uri="{FF2B5EF4-FFF2-40B4-BE49-F238E27FC236}">
              <a16:creationId xmlns:a16="http://schemas.microsoft.com/office/drawing/2014/main" id="{8D53ADD8-2948-4D4B-333F-628F4F491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6" y="7157732"/>
          <a:ext cx="857250" cy="528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304800</xdr:colOff>
      <xdr:row>6</xdr:row>
      <xdr:rowOff>304800</xdr:rowOff>
    </xdr:to>
    <xdr:sp macro="" textlink="">
      <xdr:nvSpPr>
        <xdr:cNvPr id="2055" name="AutoShape 7" descr="585 Valentine free clipart | Public domain vectors">
          <a:extLst>
            <a:ext uri="{FF2B5EF4-FFF2-40B4-BE49-F238E27FC236}">
              <a16:creationId xmlns:a16="http://schemas.microsoft.com/office/drawing/2014/main" id="{E25ADAF6-757C-7497-CDCE-026EEDCFDFD7}"/>
            </a:ext>
          </a:extLst>
        </xdr:cNvPr>
        <xdr:cNvSpPr>
          <a:spLocks noChangeAspect="1" noChangeArrowheads="1"/>
        </xdr:cNvSpPr>
      </xdr:nvSpPr>
      <xdr:spPr bwMode="auto">
        <a:xfrm>
          <a:off x="139065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304800</xdr:colOff>
      <xdr:row>6</xdr:row>
      <xdr:rowOff>304800</xdr:rowOff>
    </xdr:to>
    <xdr:sp macro="" textlink="">
      <xdr:nvSpPr>
        <xdr:cNvPr id="2056" name="AutoShape 8" descr="585 Valentine free clipart | Public domain vectors">
          <a:extLst>
            <a:ext uri="{FF2B5EF4-FFF2-40B4-BE49-F238E27FC236}">
              <a16:creationId xmlns:a16="http://schemas.microsoft.com/office/drawing/2014/main" id="{A4916425-A91D-A56B-D5CB-9C108892B608}"/>
            </a:ext>
          </a:extLst>
        </xdr:cNvPr>
        <xdr:cNvSpPr>
          <a:spLocks noChangeAspect="1" noChangeArrowheads="1"/>
        </xdr:cNvSpPr>
      </xdr:nvSpPr>
      <xdr:spPr bwMode="auto">
        <a:xfrm>
          <a:off x="139065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304800</xdr:colOff>
      <xdr:row>10</xdr:row>
      <xdr:rowOff>304800</xdr:rowOff>
    </xdr:to>
    <xdr:sp macro="" textlink="">
      <xdr:nvSpPr>
        <xdr:cNvPr id="2057" name="AutoShape 9" descr="Valentine's Day Clip Art - Valentine's Day Images">
          <a:extLst>
            <a:ext uri="{FF2B5EF4-FFF2-40B4-BE49-F238E27FC236}">
              <a16:creationId xmlns:a16="http://schemas.microsoft.com/office/drawing/2014/main" id="{D025C89B-D77A-C52B-62B6-A57632CC986A}"/>
            </a:ext>
          </a:extLst>
        </xdr:cNvPr>
        <xdr:cNvSpPr>
          <a:spLocks noChangeAspect="1" noChangeArrowheads="1"/>
        </xdr:cNvSpPr>
      </xdr:nvSpPr>
      <xdr:spPr bwMode="auto">
        <a:xfrm>
          <a:off x="7724775" y="4972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76201</xdr:colOff>
      <xdr:row>9</xdr:row>
      <xdr:rowOff>68801</xdr:rowOff>
    </xdr:from>
    <xdr:to>
      <xdr:col>7</xdr:col>
      <xdr:colOff>914401</xdr:colOff>
      <xdr:row>10</xdr:row>
      <xdr:rowOff>676274</xdr:rowOff>
    </xdr:to>
    <xdr:pic>
      <xdr:nvPicPr>
        <xdr:cNvPr id="12" name="Picture 11" descr="Valentines Day Clipart - Clip Art Valentines Hearts, HD Png Download ,  Transparent Png Image - PNGitem">
          <a:extLst>
            <a:ext uri="{FF2B5EF4-FFF2-40B4-BE49-F238E27FC236}">
              <a16:creationId xmlns:a16="http://schemas.microsoft.com/office/drawing/2014/main" id="{2771DE08-C0A4-DA90-CA90-B490DD13B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6" y="4736051"/>
          <a:ext cx="838200" cy="912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5</xdr:row>
      <xdr:rowOff>123825</xdr:rowOff>
    </xdr:from>
    <xdr:to>
      <xdr:col>2</xdr:col>
      <xdr:colOff>836204</xdr:colOff>
      <xdr:row>6</xdr:row>
      <xdr:rowOff>676275</xdr:rowOff>
    </xdr:to>
    <xdr:pic>
      <xdr:nvPicPr>
        <xdr:cNvPr id="13" name="Picture 12" descr="Clipart Cupcake School - Happy Valentines Day Team - 1500x1500 PNG Download  - PNGkit">
          <a:extLst>
            <a:ext uri="{FF2B5EF4-FFF2-40B4-BE49-F238E27FC236}">
              <a16:creationId xmlns:a16="http://schemas.microsoft.com/office/drawing/2014/main" id="{EED8A84B-A26B-7A1B-7F1E-80D6A5EE8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771775"/>
          <a:ext cx="67427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2" name="Picture 1" descr="Photo collage of word: Spring" title="Header Spri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7</xdr:row>
      <xdr:rowOff>228600</xdr:rowOff>
    </xdr:from>
    <xdr:to>
      <xdr:col>7</xdr:col>
      <xdr:colOff>914153</xdr:colOff>
      <xdr:row>8</xdr:row>
      <xdr:rowOff>666788</xdr:rowOff>
    </xdr:to>
    <xdr:pic>
      <xdr:nvPicPr>
        <xdr:cNvPr id="4" name="Picture 3" descr="St. Patricks Day in the NC Blue Ridge Mountains - NC Blue Ridge">
          <a:extLst>
            <a:ext uri="{FF2B5EF4-FFF2-40B4-BE49-F238E27FC236}">
              <a16:creationId xmlns:a16="http://schemas.microsoft.com/office/drawing/2014/main" id="{13BF9B5F-3CBC-1C51-C46F-97B159D77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3886200"/>
          <a:ext cx="723653" cy="742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9</xdr:row>
      <xdr:rowOff>57150</xdr:rowOff>
    </xdr:from>
    <xdr:to>
      <xdr:col>2</xdr:col>
      <xdr:colOff>968651</xdr:colOff>
      <xdr:row>10</xdr:row>
      <xdr:rowOff>695325</xdr:rowOff>
    </xdr:to>
    <xdr:pic>
      <xdr:nvPicPr>
        <xdr:cNvPr id="6" name="Picture 5" descr="Free Spring Clipart - Animations - Happy Spring">
          <a:extLst>
            <a:ext uri="{FF2B5EF4-FFF2-40B4-BE49-F238E27FC236}">
              <a16:creationId xmlns:a16="http://schemas.microsoft.com/office/drawing/2014/main" id="{3B237FC3-9D4F-256A-F4D4-B80298878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4724400"/>
          <a:ext cx="940076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523876</xdr:colOff>
      <xdr:row>8</xdr:row>
      <xdr:rowOff>190500</xdr:rowOff>
    </xdr:from>
    <xdr:to>
      <xdr:col>5</xdr:col>
      <xdr:colOff>1073045</xdr:colOff>
      <xdr:row>8</xdr:row>
      <xdr:rowOff>666749</xdr:rowOff>
    </xdr:to>
    <xdr:pic>
      <xdr:nvPicPr>
        <xdr:cNvPr id="7" name="Picture 6" descr="Irish Hat Shamrock Applique St Patrick's Day Machine - Etsy">
          <a:extLst>
            <a:ext uri="{FF2B5EF4-FFF2-40B4-BE49-F238E27FC236}">
              <a16:creationId xmlns:a16="http://schemas.microsoft.com/office/drawing/2014/main" id="{F4A386ED-CA53-B959-447D-532B45E80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1" y="4152900"/>
          <a:ext cx="549169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7</xdr:row>
      <xdr:rowOff>133350</xdr:rowOff>
    </xdr:from>
    <xdr:to>
      <xdr:col>3</xdr:col>
      <xdr:colOff>981075</xdr:colOff>
      <xdr:row>8</xdr:row>
      <xdr:rowOff>638174</xdr:rowOff>
    </xdr:to>
    <xdr:pic>
      <xdr:nvPicPr>
        <xdr:cNvPr id="8" name="Picture 7" descr="25,030 Pot Of Gold Stock Illustrations, Cliparts and Royalty Free Pot Of  Gold Vectors">
          <a:extLst>
            <a:ext uri="{FF2B5EF4-FFF2-40B4-BE49-F238E27FC236}">
              <a16:creationId xmlns:a16="http://schemas.microsoft.com/office/drawing/2014/main" id="{89C89536-70D3-4AC9-D79B-31F970309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3790950"/>
          <a:ext cx="876300" cy="80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238126</xdr:colOff>
      <xdr:row>11</xdr:row>
      <xdr:rowOff>114300</xdr:rowOff>
    </xdr:from>
    <xdr:to>
      <xdr:col>7</xdr:col>
      <xdr:colOff>1050592</xdr:colOff>
      <xdr:row>12</xdr:row>
      <xdr:rowOff>647700</xdr:rowOff>
    </xdr:to>
    <xdr:pic>
      <xdr:nvPicPr>
        <xdr:cNvPr id="9" name="Picture 8" descr="Free Sping Flower Cliparts, Download Free Sping Flower Cliparts png images,  Free ClipArts on Clipart Library">
          <a:extLst>
            <a:ext uri="{FF2B5EF4-FFF2-40B4-BE49-F238E27FC236}">
              <a16:creationId xmlns:a16="http://schemas.microsoft.com/office/drawing/2014/main" id="{038AAD1B-FC42-4838-FC52-A072EDEA4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01" y="5791200"/>
          <a:ext cx="812466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5</xdr:row>
      <xdr:rowOff>50553</xdr:rowOff>
    </xdr:from>
    <xdr:to>
      <xdr:col>2</xdr:col>
      <xdr:colOff>952500</xdr:colOff>
      <xdr:row>6</xdr:row>
      <xdr:rowOff>647701</xdr:rowOff>
    </xdr:to>
    <xdr:pic>
      <xdr:nvPicPr>
        <xdr:cNvPr id="11" name="Picture 10" descr="Ireland Saint Patricks Day Shamrock Four-leaf clover Clip art - St Patricks  Day PNG Transparent Picture png download - 603*827 - Free Transparent  Ireland png Download. - Clip Art Library">
          <a:extLst>
            <a:ext uri="{FF2B5EF4-FFF2-40B4-BE49-F238E27FC236}">
              <a16:creationId xmlns:a16="http://schemas.microsoft.com/office/drawing/2014/main" id="{63D29CD3-8712-A7DE-D114-DEDED124C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698503"/>
          <a:ext cx="790575" cy="901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657225</xdr:colOff>
      <xdr:row>4</xdr:row>
      <xdr:rowOff>200024</xdr:rowOff>
    </xdr:from>
    <xdr:to>
      <xdr:col>5</xdr:col>
      <xdr:colOff>1076325</xdr:colOff>
      <xdr:row>4</xdr:row>
      <xdr:rowOff>666750</xdr:rowOff>
    </xdr:to>
    <xdr:pic>
      <xdr:nvPicPr>
        <xdr:cNvPr id="12" name="Picture 11" descr="The Best Of Dr. Seuss by Dr. Seuss | Goodreads">
          <a:extLst>
            <a:ext uri="{FF2B5EF4-FFF2-40B4-BE49-F238E27FC236}">
              <a16:creationId xmlns:a16="http://schemas.microsoft.com/office/drawing/2014/main" id="{93AF333E-833B-E40C-8DD1-3E3F231B9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2143124"/>
          <a:ext cx="419100" cy="466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180975</xdr:colOff>
      <xdr:row>3</xdr:row>
      <xdr:rowOff>257175</xdr:rowOff>
    </xdr:from>
    <xdr:to>
      <xdr:col>20</xdr:col>
      <xdr:colOff>581025</xdr:colOff>
      <xdr:row>6</xdr:row>
      <xdr:rowOff>85725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53875" y="1895475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9526</xdr:colOff>
      <xdr:row>10</xdr:row>
      <xdr:rowOff>590550</xdr:rowOff>
    </xdr:from>
    <xdr:to>
      <xdr:col>13</xdr:col>
      <xdr:colOff>632626</xdr:colOff>
      <xdr:row>12</xdr:row>
      <xdr:rowOff>47624</xdr:rowOff>
    </xdr:to>
    <xdr:pic>
      <xdr:nvPicPr>
        <xdr:cNvPr id="2" name="Picture 1" descr="Patriot's Day_ss_475149364 in 2023/2024 - When, Where, Why, How is  Celebrated?">
          <a:extLst>
            <a:ext uri="{FF2B5EF4-FFF2-40B4-BE49-F238E27FC236}">
              <a16:creationId xmlns:a16="http://schemas.microsoft.com/office/drawing/2014/main" id="{DE693ED4-894F-0A86-DE93-FF42CBE9D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426" y="5562600"/>
          <a:ext cx="623100" cy="466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438150</xdr:colOff>
      <xdr:row>7</xdr:row>
      <xdr:rowOff>247649</xdr:rowOff>
    </xdr:from>
    <xdr:to>
      <xdr:col>14</xdr:col>
      <xdr:colOff>30091</xdr:colOff>
      <xdr:row>9</xdr:row>
      <xdr:rowOff>95250</xdr:rowOff>
    </xdr:to>
    <xdr:pic>
      <xdr:nvPicPr>
        <xdr:cNvPr id="5" name="Picture 4" descr="Wishing You A Happy Easter 2023 - Download on Funimada.com">
          <a:extLst>
            <a:ext uri="{FF2B5EF4-FFF2-40B4-BE49-F238E27FC236}">
              <a16:creationId xmlns:a16="http://schemas.microsoft.com/office/drawing/2014/main" id="{ED74CD0F-F92B-3CF1-8959-18C151357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3905249"/>
          <a:ext cx="925441" cy="857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3</xdr:row>
      <xdr:rowOff>219075</xdr:rowOff>
    </xdr:from>
    <xdr:to>
      <xdr:col>4</xdr:col>
      <xdr:colOff>904877</xdr:colOff>
      <xdr:row>4</xdr:row>
      <xdr:rowOff>647700</xdr:rowOff>
    </xdr:to>
    <xdr:pic>
      <xdr:nvPicPr>
        <xdr:cNvPr id="6" name="Picture 5" descr="Free easter clipart new image image - Clip Art Library | Easter images,  Easter basket clipart, Easter images clip art">
          <a:extLst>
            <a:ext uri="{FF2B5EF4-FFF2-40B4-BE49-F238E27FC236}">
              <a16:creationId xmlns:a16="http://schemas.microsoft.com/office/drawing/2014/main" id="{62C42A4C-3AE1-7D37-EA81-9888480D1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1" y="1857375"/>
          <a:ext cx="790576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5</xdr:row>
      <xdr:rowOff>66674</xdr:rowOff>
    </xdr:from>
    <xdr:to>
      <xdr:col>7</xdr:col>
      <xdr:colOff>1036244</xdr:colOff>
      <xdr:row>6</xdr:row>
      <xdr:rowOff>628649</xdr:rowOff>
    </xdr:to>
    <xdr:pic>
      <xdr:nvPicPr>
        <xdr:cNvPr id="7" name="Picture 6" descr="Easter Bunny Clipart PNG Images">
          <a:extLst>
            <a:ext uri="{FF2B5EF4-FFF2-40B4-BE49-F238E27FC236}">
              <a16:creationId xmlns:a16="http://schemas.microsoft.com/office/drawing/2014/main" id="{ED4D131C-75C2-09A4-A6B2-421CE63E1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2714624"/>
          <a:ext cx="855269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13</xdr:row>
      <xdr:rowOff>74839</xdr:rowOff>
    </xdr:from>
    <xdr:to>
      <xdr:col>2</xdr:col>
      <xdr:colOff>933450</xdr:colOff>
      <xdr:row>14</xdr:row>
      <xdr:rowOff>695325</xdr:rowOff>
    </xdr:to>
    <xdr:pic>
      <xdr:nvPicPr>
        <xdr:cNvPr id="8" name="Picture 7" descr="spring-flowers-clipart-clipart-panda-free-clipart-images-875x1000_20b485 -  The International Preschools of NYC">
          <a:extLst>
            <a:ext uri="{FF2B5EF4-FFF2-40B4-BE49-F238E27FC236}">
              <a16:creationId xmlns:a16="http://schemas.microsoft.com/office/drawing/2014/main" id="{320260AE-AAEB-FB3A-FE31-27BE76912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761389"/>
          <a:ext cx="809625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3</xdr:row>
      <xdr:rowOff>104775</xdr:rowOff>
    </xdr:from>
    <xdr:to>
      <xdr:col>1</xdr:col>
      <xdr:colOff>934945</xdr:colOff>
      <xdr:row>4</xdr:row>
      <xdr:rowOff>619125</xdr:rowOff>
    </xdr:to>
    <xdr:pic>
      <xdr:nvPicPr>
        <xdr:cNvPr id="9" name="Picture 8" descr="Spring flowers clip art free clipart clipartwiz - Clipartix">
          <a:extLst>
            <a:ext uri="{FF2B5EF4-FFF2-40B4-BE49-F238E27FC236}">
              <a16:creationId xmlns:a16="http://schemas.microsoft.com/office/drawing/2014/main" id="{DA85682F-2A53-85C6-93A0-C4561EC67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43075"/>
          <a:ext cx="81112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85725</xdr:colOff>
      <xdr:row>11</xdr:row>
      <xdr:rowOff>105871</xdr:rowOff>
    </xdr:from>
    <xdr:to>
      <xdr:col>7</xdr:col>
      <xdr:colOff>885825</xdr:colOff>
      <xdr:row>12</xdr:row>
      <xdr:rowOff>590550</xdr:rowOff>
    </xdr:to>
    <xdr:pic>
      <xdr:nvPicPr>
        <xdr:cNvPr id="11" name="Picture 10" descr="Spring flowers clip art free clipart clipartwiz - Clipartix">
          <a:extLst>
            <a:ext uri="{FF2B5EF4-FFF2-40B4-BE49-F238E27FC236}">
              <a16:creationId xmlns:a16="http://schemas.microsoft.com/office/drawing/2014/main" id="{4046E162-4DC6-769B-B5ED-EBDF68FBC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5782771"/>
          <a:ext cx="800100" cy="789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104396</xdr:colOff>
      <xdr:row>12</xdr:row>
      <xdr:rowOff>447675</xdr:rowOff>
    </xdr:from>
    <xdr:to>
      <xdr:col>3</xdr:col>
      <xdr:colOff>1133475</xdr:colOff>
      <xdr:row>12</xdr:row>
      <xdr:rowOff>657225</xdr:rowOff>
    </xdr:to>
    <xdr:pic>
      <xdr:nvPicPr>
        <xdr:cNvPr id="12" name="Picture 11" descr="Confetti Bienvenidos (Spanish Welcome) Banner">
          <a:extLst>
            <a:ext uri="{FF2B5EF4-FFF2-40B4-BE49-F238E27FC236}">
              <a16:creationId xmlns:a16="http://schemas.microsoft.com/office/drawing/2014/main" id="{D3288364-9F23-F07F-3FE2-64A0AB909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1871" y="6429375"/>
          <a:ext cx="1029079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647701</xdr:colOff>
      <xdr:row>1</xdr:row>
      <xdr:rowOff>180976</xdr:rowOff>
    </xdr:from>
    <xdr:to>
      <xdr:col>18</xdr:col>
      <xdr:colOff>247651</xdr:colOff>
      <xdr:row>2</xdr:row>
      <xdr:rowOff>257176</xdr:rowOff>
    </xdr:to>
    <xdr:pic>
      <xdr:nvPicPr>
        <xdr:cNvPr id="13" name="Picture 12" descr="Feliz Día de la Primavera y del Estudiante 15 frases e imágenes para  dedicar y enviar por WhatsApp. - Primicias 365">
          <a:extLst>
            <a:ext uri="{FF2B5EF4-FFF2-40B4-BE49-F238E27FC236}">
              <a16:creationId xmlns:a16="http://schemas.microsoft.com/office/drawing/2014/main" id="{59D22A83-CAF0-6030-841D-0E18B30CD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1" y="295276"/>
          <a:ext cx="360045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1104901</xdr:colOff>
      <xdr:row>0</xdr:row>
      <xdr:rowOff>1</xdr:rowOff>
    </xdr:from>
    <xdr:to>
      <xdr:col>8</xdr:col>
      <xdr:colOff>9525</xdr:colOff>
      <xdr:row>2</xdr:row>
      <xdr:rowOff>19051</xdr:rowOff>
    </xdr:to>
    <xdr:pic>
      <xdr:nvPicPr>
        <xdr:cNvPr id="16" name="Picture 15" descr="Feliz Día de la Primavera! 15 frases e imágenes para dedicar y enviar por  WhatsApp | Jornada de festejos en todo el país | Página12">
          <a:extLst>
            <a:ext uri="{FF2B5EF4-FFF2-40B4-BE49-F238E27FC236}">
              <a16:creationId xmlns:a16="http://schemas.microsoft.com/office/drawing/2014/main" id="{E4DB99EE-3510-128D-2D79-326CA09B2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1" y="1"/>
          <a:ext cx="3971924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419099</xdr:colOff>
      <xdr:row>10</xdr:row>
      <xdr:rowOff>293835</xdr:rowOff>
    </xdr:from>
    <xdr:to>
      <xdr:col>2</xdr:col>
      <xdr:colOff>843060</xdr:colOff>
      <xdr:row>10</xdr:row>
      <xdr:rowOff>685800</xdr:rowOff>
    </xdr:to>
    <xdr:pic>
      <xdr:nvPicPr>
        <xdr:cNvPr id="17" name="Picture 16" descr="clipart small american flag - Clip Art Library">
          <a:extLst>
            <a:ext uri="{FF2B5EF4-FFF2-40B4-BE49-F238E27FC236}">
              <a16:creationId xmlns:a16="http://schemas.microsoft.com/office/drawing/2014/main" id="{650D978C-B66E-E492-A84A-4A20B2E2C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9" y="5265885"/>
          <a:ext cx="423961" cy="391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7</xdr:row>
      <xdr:rowOff>298132</xdr:rowOff>
    </xdr:from>
    <xdr:to>
      <xdr:col>1</xdr:col>
      <xdr:colOff>1133475</xdr:colOff>
      <xdr:row>8</xdr:row>
      <xdr:rowOff>666749</xdr:rowOff>
    </xdr:to>
    <xdr:pic>
      <xdr:nvPicPr>
        <xdr:cNvPr id="22" name="Picture 21" descr="Feliz Pascua Typography 364637 Vector Art at Vecteezy">
          <a:extLst>
            <a:ext uri="{FF2B5EF4-FFF2-40B4-BE49-F238E27FC236}">
              <a16:creationId xmlns:a16="http://schemas.microsoft.com/office/drawing/2014/main" id="{7936220D-48C4-C85B-F2E5-02E7E491F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955732"/>
          <a:ext cx="962025" cy="673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Summer" title="Header Summer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5</xdr:row>
      <xdr:rowOff>114300</xdr:rowOff>
    </xdr:from>
    <xdr:to>
      <xdr:col>2</xdr:col>
      <xdr:colOff>965894</xdr:colOff>
      <xdr:row>6</xdr:row>
      <xdr:rowOff>676274</xdr:rowOff>
    </xdr:to>
    <xdr:pic>
      <xdr:nvPicPr>
        <xdr:cNvPr id="4" name="Picture 3" descr="Free Summer Clipart Transparent Background, Download Free Summer Clipart  Transparent Background png images, Free ClipArts on Clipart Library">
          <a:extLst>
            <a:ext uri="{FF2B5EF4-FFF2-40B4-BE49-F238E27FC236}">
              <a16:creationId xmlns:a16="http://schemas.microsoft.com/office/drawing/2014/main" id="{D93E7C42-AFF8-0553-6BED-2AB2CC8CA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2762250"/>
          <a:ext cx="870643" cy="866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9526</xdr:colOff>
      <xdr:row>9</xdr:row>
      <xdr:rowOff>76201</xdr:rowOff>
    </xdr:from>
    <xdr:to>
      <xdr:col>5</xdr:col>
      <xdr:colOff>914400</xdr:colOff>
      <xdr:row>10</xdr:row>
      <xdr:rowOff>676275</xdr:rowOff>
    </xdr:to>
    <xdr:pic>
      <xdr:nvPicPr>
        <xdr:cNvPr id="5" name="Picture 4" descr="Cute Pineapple Wearing Sunglasses Cartoon Vector Illustration. Summer Fruit  Clipart Concept 15008996 Vector Art at Vecteezy">
          <a:extLst>
            <a:ext uri="{FF2B5EF4-FFF2-40B4-BE49-F238E27FC236}">
              <a16:creationId xmlns:a16="http://schemas.microsoft.com/office/drawing/2014/main" id="{13BEA762-398E-AE0A-077C-BC8F33180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1" y="4743451"/>
          <a:ext cx="904874" cy="904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276225</xdr:colOff>
      <xdr:row>11</xdr:row>
      <xdr:rowOff>142875</xdr:rowOff>
    </xdr:from>
    <xdr:to>
      <xdr:col>1</xdr:col>
      <xdr:colOff>666750</xdr:colOff>
      <xdr:row>12</xdr:row>
      <xdr:rowOff>695325</xdr:rowOff>
    </xdr:to>
    <xdr:pic>
      <xdr:nvPicPr>
        <xdr:cNvPr id="6" name="Picture 5" descr="Ice cream party Summer clipart CL159 Ice cream graphics Ice cream shop Ice  cream clipart Girl clipart Clip Art Art &amp; Collectibles aloli.ru">
          <a:extLst>
            <a:ext uri="{FF2B5EF4-FFF2-40B4-BE49-F238E27FC236}">
              <a16:creationId xmlns:a16="http://schemas.microsoft.com/office/drawing/2014/main" id="{6F1C091A-631A-7D6F-88C4-BE970DAFC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5819775"/>
          <a:ext cx="3905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13</xdr:row>
      <xdr:rowOff>85725</xdr:rowOff>
    </xdr:from>
    <xdr:to>
      <xdr:col>7</xdr:col>
      <xdr:colOff>133350</xdr:colOff>
      <xdr:row>14</xdr:row>
      <xdr:rowOff>657225</xdr:rowOff>
    </xdr:to>
    <xdr:pic>
      <xdr:nvPicPr>
        <xdr:cNvPr id="7" name="Picture 6" descr="Celebrate Summer with 'Have a Great Summer' Images">
          <a:extLst>
            <a:ext uri="{FF2B5EF4-FFF2-40B4-BE49-F238E27FC236}">
              <a16:creationId xmlns:a16="http://schemas.microsoft.com/office/drawing/2014/main" id="{A3451C69-ED16-7D3E-408F-DFA7002D1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6772275"/>
          <a:ext cx="38290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152401</xdr:colOff>
      <xdr:row>11</xdr:row>
      <xdr:rowOff>226671</xdr:rowOff>
    </xdr:from>
    <xdr:to>
      <xdr:col>7</xdr:col>
      <xdr:colOff>962025</xdr:colOff>
      <xdr:row>12</xdr:row>
      <xdr:rowOff>590549</xdr:rowOff>
    </xdr:to>
    <xdr:pic>
      <xdr:nvPicPr>
        <xdr:cNvPr id="8" name="Picture 7" descr="Summer clipart free images 5 - Clipartix">
          <a:extLst>
            <a:ext uri="{FF2B5EF4-FFF2-40B4-BE49-F238E27FC236}">
              <a16:creationId xmlns:a16="http://schemas.microsoft.com/office/drawing/2014/main" id="{41DD9F4F-AC43-8183-11B3-B2B268421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6" y="5903571"/>
          <a:ext cx="809624" cy="668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3</xdr:row>
      <xdr:rowOff>114300</xdr:rowOff>
    </xdr:from>
    <xdr:to>
      <xdr:col>4</xdr:col>
      <xdr:colOff>952500</xdr:colOff>
      <xdr:row>5</xdr:row>
      <xdr:rowOff>0</xdr:rowOff>
    </xdr:to>
    <xdr:pic>
      <xdr:nvPicPr>
        <xdr:cNvPr id="9" name="Picture 8" descr="Download SUMMER Free PNG transparent image and clipart">
          <a:extLst>
            <a:ext uri="{FF2B5EF4-FFF2-40B4-BE49-F238E27FC236}">
              <a16:creationId xmlns:a16="http://schemas.microsoft.com/office/drawing/2014/main" id="{2E5638B8-A907-17C8-20DC-FF9236E80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1752600"/>
          <a:ext cx="876299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Fall" title="Header Fall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topLeftCell="A2" zoomScaleNormal="100" workbookViewId="0">
      <selection activeCell="G11" sqref="G11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2" width="12.25" style="1" customWidth="1"/>
    <col min="13" max="13" width="1.625" style="1" customWidth="1"/>
    <col min="14" max="16384" width="8.75" style="1"/>
  </cols>
  <sheetData>
    <row r="1" spans="2:12" ht="9" customHeight="1" x14ac:dyDescent="0.3">
      <c r="I1" s="1" t="s">
        <v>2</v>
      </c>
    </row>
    <row r="2" spans="2:12" ht="96" customHeight="1" x14ac:dyDescent="0.3">
      <c r="B2" s="70" t="str">
        <f>"January "&amp;CalendarYear</f>
        <v>January 2023</v>
      </c>
      <c r="C2" s="70"/>
      <c r="D2" s="70"/>
      <c r="E2" s="2"/>
      <c r="F2" s="2"/>
      <c r="G2" s="2"/>
      <c r="H2" s="3"/>
    </row>
    <row r="3" spans="2:12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  <c r="K3" s="75" t="s">
        <v>3</v>
      </c>
      <c r="L3" s="75"/>
    </row>
    <row r="4" spans="2:12" s="4" customFormat="1" ht="24" customHeight="1" x14ac:dyDescent="0.3">
      <c r="B4" s="11">
        <f t="array" ref="B4:H4">DaysAndWeeks+DATE(CalendarYear,1,1)-WEEKDAY(DATE(CalendarYear,1,1),(WeekStart="Monday")+1)+1</f>
        <v>44927</v>
      </c>
      <c r="C4" s="11">
        <v>44928</v>
      </c>
      <c r="D4" s="11">
        <v>44929</v>
      </c>
      <c r="E4" s="11">
        <v>44930</v>
      </c>
      <c r="F4" s="11">
        <v>44931</v>
      </c>
      <c r="G4" s="11">
        <v>44932</v>
      </c>
      <c r="H4" s="12">
        <v>44933</v>
      </c>
      <c r="K4" s="16" t="s">
        <v>4</v>
      </c>
      <c r="L4" s="16" t="s">
        <v>5</v>
      </c>
    </row>
    <row r="5" spans="2:12" s="14" customFormat="1" ht="56.1" customHeight="1" x14ac:dyDescent="0.3">
      <c r="B5" s="44"/>
      <c r="C5" s="42" t="s">
        <v>7</v>
      </c>
      <c r="D5" s="13"/>
      <c r="E5" s="13"/>
      <c r="F5" s="42" t="s">
        <v>10</v>
      </c>
      <c r="G5" s="42" t="s">
        <v>8</v>
      </c>
      <c r="H5" s="13"/>
      <c r="K5" s="17">
        <v>2023</v>
      </c>
      <c r="L5" s="17" t="s">
        <v>0</v>
      </c>
    </row>
    <row r="6" spans="2:12" s="4" customFormat="1" ht="24" customHeight="1" x14ac:dyDescent="0.3">
      <c r="B6" s="6">
        <f t="array" ref="B6:H6">DaysAndWeeks+DATE(CalendarYear,1,1)-WEEKDAY(DATE(CalendarYear,1,1),(WeekStart="Monday")+1)+8</f>
        <v>44934</v>
      </c>
      <c r="C6" s="6">
        <v>44935</v>
      </c>
      <c r="D6" s="6">
        <v>44936</v>
      </c>
      <c r="E6" s="6">
        <v>44937</v>
      </c>
      <c r="F6" s="6">
        <v>44938</v>
      </c>
      <c r="G6" s="6">
        <v>44939</v>
      </c>
      <c r="H6" s="6">
        <v>44940</v>
      </c>
    </row>
    <row r="7" spans="2:12" s="14" customFormat="1" ht="56.1" customHeight="1" x14ac:dyDescent="0.3">
      <c r="B7" s="15"/>
      <c r="C7" s="15"/>
      <c r="D7" s="15"/>
      <c r="E7"/>
      <c r="F7" s="15"/>
      <c r="G7" s="45" t="s">
        <v>11</v>
      </c>
      <c r="H7" s="15"/>
    </row>
    <row r="8" spans="2:12" s="4" customFormat="1" ht="24" customHeight="1" x14ac:dyDescent="0.3">
      <c r="B8" s="5">
        <f t="array" ref="B8:H8">DaysAndWeeks+DATE(CalendarYear,1,1)-WEEKDAY(DATE(CalendarYear,1,1),(WeekStart="Monday")+1)+15</f>
        <v>44941</v>
      </c>
      <c r="C8" s="5">
        <v>44942</v>
      </c>
      <c r="D8" s="5">
        <v>44943</v>
      </c>
      <c r="E8" s="5">
        <v>44944</v>
      </c>
      <c r="F8" s="5">
        <v>44945</v>
      </c>
      <c r="G8" s="5">
        <v>44946</v>
      </c>
      <c r="H8" s="5">
        <v>44947</v>
      </c>
    </row>
    <row r="9" spans="2:12" s="14" customFormat="1" ht="56.1" customHeight="1" x14ac:dyDescent="0.3">
      <c r="B9" s="44"/>
      <c r="C9" s="42" t="s">
        <v>9</v>
      </c>
      <c r="D9" s="42" t="s">
        <v>12</v>
      </c>
      <c r="E9"/>
      <c r="F9" s="13"/>
      <c r="G9" s="13"/>
      <c r="H9" s="44"/>
    </row>
    <row r="10" spans="2:12" s="4" customFormat="1" ht="24" customHeight="1" x14ac:dyDescent="0.3">
      <c r="B10" s="6">
        <f t="array" ref="B10:H10">DaysAndWeeks+DATE(CalendarYear,1,1)-WEEKDAY(DATE(CalendarYear,1,1),(WeekStart="Monday")+1)+22</f>
        <v>44948</v>
      </c>
      <c r="C10" s="6">
        <v>44949</v>
      </c>
      <c r="D10" s="6">
        <v>44950</v>
      </c>
      <c r="E10" s="6">
        <v>44951</v>
      </c>
      <c r="F10" s="6">
        <v>44952</v>
      </c>
      <c r="G10" s="6">
        <v>44953</v>
      </c>
      <c r="H10" s="6">
        <v>44954</v>
      </c>
    </row>
    <row r="11" spans="2:12" s="14" customFormat="1" ht="56.1" customHeight="1" x14ac:dyDescent="0.3">
      <c r="B11" s="15"/>
      <c r="C11" s="15"/>
      <c r="D11" s="43" t="s">
        <v>6</v>
      </c>
      <c r="E11" s="15"/>
      <c r="F11" s="15"/>
      <c r="G11" s="43" t="s">
        <v>13</v>
      </c>
      <c r="H11" s="15"/>
    </row>
    <row r="12" spans="2:12" s="4" customFormat="1" ht="24" customHeight="1" x14ac:dyDescent="0.3">
      <c r="B12" s="5">
        <f t="array" ref="B12:H12">DaysAndWeeks+DATE(CalendarYear,1,1)-WEEKDAY(DATE(CalendarYear,1,1),(WeekStart="Monday")+1)+29</f>
        <v>44955</v>
      </c>
      <c r="C12" s="5">
        <v>44956</v>
      </c>
      <c r="D12" s="5">
        <v>44957</v>
      </c>
      <c r="E12" s="5">
        <v>44958</v>
      </c>
      <c r="F12" s="5">
        <v>44959</v>
      </c>
      <c r="G12" s="5">
        <v>44960</v>
      </c>
      <c r="H12" s="5">
        <v>44961</v>
      </c>
    </row>
    <row r="13" spans="2:12" s="14" customFormat="1" ht="56.1" customHeight="1" x14ac:dyDescent="0.3">
      <c r="B13" s="44"/>
      <c r="C13" s="13"/>
      <c r="D13" s="13"/>
      <c r="E13" s="13"/>
      <c r="F13" s="13"/>
      <c r="G13" s="13"/>
      <c r="H13" s="13"/>
    </row>
    <row r="14" spans="2:12" s="4" customFormat="1" ht="24" customHeight="1" x14ac:dyDescent="0.3">
      <c r="B14" s="6">
        <f t="array" ref="B14:C14">DaysAndWeeks+DATE(CalendarYear,1,1)-WEEKDAY(DATE(CalendarYear,1,1),(WeekStart="Monday")+1)+36</f>
        <v>44962</v>
      </c>
      <c r="C14" s="6">
        <v>44963</v>
      </c>
      <c r="D14" s="71" t="s">
        <v>1</v>
      </c>
      <c r="E14" s="71"/>
      <c r="F14" s="71"/>
      <c r="G14" s="71"/>
      <c r="H14" s="72"/>
    </row>
    <row r="15" spans="2:12" s="14" customFormat="1" ht="56.1" customHeight="1" x14ac:dyDescent="0.3">
      <c r="B15" s="44"/>
      <c r="C15" s="15"/>
      <c r="D15" s="73"/>
      <c r="E15" s="73"/>
      <c r="F15" s="73"/>
      <c r="G15" s="73"/>
      <c r="H15" s="74"/>
    </row>
  </sheetData>
  <mergeCells count="4">
    <mergeCell ref="B2:D2"/>
    <mergeCell ref="D14:H14"/>
    <mergeCell ref="D15:H15"/>
    <mergeCell ref="K3:L3"/>
  </mergeCells>
  <phoneticPr fontId="1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2">
    <dataValidation type="list" errorStyle="warning" allowBlank="1" showInputMessage="1" showErrorMessage="1" error="Select a day from the list. Select CANCEL, then press ALT+DOWN ARROW to pick day from the drop-down list" prompt="Select week start day in this cell. Press ALT+DOWN ARROW to open drop-down list, press DOWN ARROW then ENTER to make selection" sqref="L5" xr:uid="{00000000-0002-0000-0000-000000000000}">
      <formula1>"Sunday, Monday"</formula1>
    </dataValidation>
    <dataValidation allowBlank="1" showInputMessage="1" showErrorMessage="1" prompt="Create a custom one-month calendar in this workbook. Customize year and starting day of the week for all months with this January worksheet. Each month is on a separate worksheet." sqref="A1" xr:uid="{00000000-0002-0000-0000-000001000000}"/>
    <dataValidation allowBlank="1" showInputMessage="1" showErrorMessage="1" prompt="Enter year in cell below" sqref="K4" xr:uid="{00000000-0002-0000-0000-000002000000}"/>
    <dataValidation allowBlank="1" showInputMessage="1" showErrorMessage="1" prompt="Select week start day in cell below" sqref="L4" xr:uid="{00000000-0002-0000-0000-000003000000}"/>
    <dataValidation allowBlank="1" showInputMessage="1" showErrorMessage="1" prompt="Enter year in this cell" sqref="K5" xr:uid="{00000000-0002-0000-0000-000004000000}"/>
    <dataValidation allowBlank="1" showInputMessage="1" showErrorMessage="1" prompt="This row contains weekday names for this calendar. This cell contains the starting day of the week. To change week start day, enter a new weekday in cell L5, in this worksheet." sqref="B3" xr:uid="{00000000-0002-0000-0000-000005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000-000006000000}"/>
    <dataValidation allowBlank="1" showInputMessage="1" showErrorMessage="1" prompt="The year in this cell is automatically updated based on the year entered in cell K5. Calendar below has dates for previous and next month with lighter font shade." sqref="B2:D2" xr:uid="{00000000-0002-0000-0000-000007000000}"/>
    <dataValidation allowBlank="1" showInputMessage="1" showErrorMessage="1" prompt="Automatically determined weekday" sqref="C3:H3" xr:uid="{00000000-0002-0000-0000-000008000000}"/>
    <dataValidation allowBlank="1" showInputMessage="1" prompt="Enter monthly Notes in this cell" sqref="D15:H15" xr:uid="{00000000-0002-0000-0000-00000A000000}"/>
    <dataValidation allowBlank="1" showInputMessage="1" prompt="Enter monthly Notes in cell below" sqref="D14:H14" xr:uid="{00000000-0002-0000-0000-00000B000000}"/>
    <dataValidation allowBlank="1" showInputMessage="1" showErrorMessage="1" prompt="Enter year and select calendar start day in cells below. These Calendar Settings cells will not print" sqref="K3" xr:uid="{00000000-0002-0000-0000-00000C000000}"/>
  </dataValidations>
  <printOptions horizontalCentered="1"/>
  <pageMargins left="0.25" right="0.25" top="0.5" bottom="0.5" header="0.3" footer="0.3"/>
  <pageSetup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89" t="str">
        <f>"October "&amp;CalendarYear</f>
        <v>October 2023</v>
      </c>
      <c r="C2" s="89"/>
      <c r="D2" s="89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DaysAndWeeks+DATE(CalendarYear,10,1)-WEEKDAY(DATE(CalendarYear,10,1),(WeekStart="Monday")+1)+1</f>
        <v>45200</v>
      </c>
      <c r="C4" s="37">
        <v>45201</v>
      </c>
      <c r="D4" s="37">
        <v>45202</v>
      </c>
      <c r="E4" s="37">
        <v>45203</v>
      </c>
      <c r="F4" s="37">
        <v>45204</v>
      </c>
      <c r="G4" s="37">
        <v>45205</v>
      </c>
      <c r="H4" s="37">
        <v>45206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DaysAndWeeks+DATE(CalendarYear,10,1)-WEEKDAY(DATE(CalendarYear,10,1),(WeekStart="Monday")+1)+8</f>
        <v>45207</v>
      </c>
      <c r="C6" s="40">
        <v>45208</v>
      </c>
      <c r="D6" s="40">
        <v>45209</v>
      </c>
      <c r="E6" s="40">
        <v>45210</v>
      </c>
      <c r="F6" s="40">
        <v>45211</v>
      </c>
      <c r="G6" s="40">
        <v>45212</v>
      </c>
      <c r="H6" s="40">
        <v>45213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DaysAndWeeks+DATE(CalendarYear,10,1)-WEEKDAY(DATE(CalendarYear,10,1),(WeekStart="Monday")+1)+15</f>
        <v>45214</v>
      </c>
      <c r="C8" s="41">
        <v>45215</v>
      </c>
      <c r="D8" s="41">
        <v>45216</v>
      </c>
      <c r="E8" s="41">
        <v>45217</v>
      </c>
      <c r="F8" s="41">
        <v>45218</v>
      </c>
      <c r="G8" s="41">
        <v>45219</v>
      </c>
      <c r="H8" s="41">
        <v>45220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DaysAndWeeks+DATE(CalendarYear,10,1)-WEEKDAY(DATE(CalendarYear,10,1),(WeekStart="Monday")+1)+22</f>
        <v>45221</v>
      </c>
      <c r="C10" s="40">
        <v>45222</v>
      </c>
      <c r="D10" s="40">
        <v>45223</v>
      </c>
      <c r="E10" s="40">
        <v>45224</v>
      </c>
      <c r="F10" s="40">
        <v>45225</v>
      </c>
      <c r="G10" s="40">
        <v>45226</v>
      </c>
      <c r="H10" s="40">
        <v>45227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DaysAndWeeks+DATE(CalendarYear,10,1)-WEEKDAY(DATE(CalendarYear,10,1),(WeekStart="Monday")+1)+29</f>
        <v>45228</v>
      </c>
      <c r="C12" s="41">
        <v>45229</v>
      </c>
      <c r="D12" s="41">
        <v>45230</v>
      </c>
      <c r="E12" s="41">
        <v>45231</v>
      </c>
      <c r="F12" s="41">
        <v>45232</v>
      </c>
      <c r="G12" s="41">
        <v>45233</v>
      </c>
      <c r="H12" s="41">
        <v>45234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DaysAndWeeks+DATE(CalendarYear,10,1)-WEEKDAY(DATE(CalendarYear,10,1),(WeekStart="Monday")+1)+36</f>
        <v>45235</v>
      </c>
      <c r="C14" s="40">
        <v>45236</v>
      </c>
      <c r="D14" s="90" t="s">
        <v>1</v>
      </c>
      <c r="E14" s="90"/>
      <c r="F14" s="90"/>
      <c r="G14" s="90"/>
      <c r="H14" s="91"/>
    </row>
    <row r="15" spans="2:9" s="14" customFormat="1" ht="56.1" customHeight="1" x14ac:dyDescent="0.3">
      <c r="B15" s="38"/>
      <c r="C15" s="38"/>
      <c r="D15" s="92"/>
      <c r="E15" s="92"/>
      <c r="F15" s="92"/>
      <c r="G15" s="92"/>
      <c r="H15" s="93"/>
    </row>
  </sheetData>
  <mergeCells count="3">
    <mergeCell ref="B2:D2"/>
    <mergeCell ref="D14:H14"/>
    <mergeCell ref="D15:H15"/>
  </mergeCells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900-000000000000}"/>
    <dataValidation allowBlank="1" showInputMessage="1" showErrorMessage="1" prompt="October month calendar" sqref="A1" xr:uid="{00000000-0002-0000-09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9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900-000003000000}"/>
    <dataValidation allowBlank="1" showInputMessage="1" prompt="Enter monthly Notes in cell below" sqref="D14:H14" xr:uid="{00000000-0002-0000-0900-000004000000}"/>
    <dataValidation allowBlank="1" showInputMessage="1" prompt="Enter monthly Notes in this cell" sqref="D15:H15" xr:uid="{00000000-0002-0000-0900-000005000000}"/>
    <dataValidation allowBlank="1" showInputMessage="1" showErrorMessage="1" prompt="This row &amp; rows 7, 9, 11, 13, &amp; 15 are cells for entering daily notes related to the calendar day in the cell above." sqref="B5" xr:uid="{00000000-0002-0000-09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9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89" t="str">
        <f>"November "&amp;CalendarYear</f>
        <v>November 2023</v>
      </c>
      <c r="C2" s="89"/>
      <c r="D2" s="89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DaysAndWeeks+DATE(CalendarYear,11,1)-WEEKDAY(DATE(CalendarYear,11,1),(WeekStart="Monday")+1)+1</f>
        <v>45228</v>
      </c>
      <c r="C4" s="37">
        <v>45229</v>
      </c>
      <c r="D4" s="37">
        <v>45230</v>
      </c>
      <c r="E4" s="37">
        <v>45231</v>
      </c>
      <c r="F4" s="37">
        <v>45232</v>
      </c>
      <c r="G4" s="37">
        <v>45233</v>
      </c>
      <c r="H4" s="37">
        <v>45234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DaysAndWeeks+DATE(CalendarYear,11,1)-WEEKDAY(DATE(CalendarYear,11,1),(WeekStart="Monday")+1)+8</f>
        <v>45235</v>
      </c>
      <c r="C6" s="40">
        <v>45236</v>
      </c>
      <c r="D6" s="40">
        <v>45237</v>
      </c>
      <c r="E6" s="40">
        <v>45238</v>
      </c>
      <c r="F6" s="40">
        <v>45239</v>
      </c>
      <c r="G6" s="40">
        <v>45240</v>
      </c>
      <c r="H6" s="40">
        <v>45241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DaysAndWeeks+DATE(CalendarYear,11,1)-WEEKDAY(DATE(CalendarYear,11,1),(WeekStart="Monday")+1)+15</f>
        <v>45242</v>
      </c>
      <c r="C8" s="41">
        <v>45243</v>
      </c>
      <c r="D8" s="41">
        <v>45244</v>
      </c>
      <c r="E8" s="41">
        <v>45245</v>
      </c>
      <c r="F8" s="41">
        <v>45246</v>
      </c>
      <c r="G8" s="41">
        <v>45247</v>
      </c>
      <c r="H8" s="41">
        <v>45248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DaysAndWeeks+DATE(CalendarYear,11,1)-WEEKDAY(DATE(CalendarYear,11,1),(WeekStart="Monday")+1)+22</f>
        <v>45249</v>
      </c>
      <c r="C10" s="40">
        <v>45250</v>
      </c>
      <c r="D10" s="40">
        <v>45251</v>
      </c>
      <c r="E10" s="40">
        <v>45252</v>
      </c>
      <c r="F10" s="40">
        <v>45253</v>
      </c>
      <c r="G10" s="40">
        <v>45254</v>
      </c>
      <c r="H10" s="40">
        <v>45255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DaysAndWeeks+DATE(CalendarYear,11,1)-WEEKDAY(DATE(CalendarYear,11,1),(WeekStart="Monday")+1)+29</f>
        <v>45256</v>
      </c>
      <c r="C12" s="41">
        <v>45257</v>
      </c>
      <c r="D12" s="41">
        <v>45258</v>
      </c>
      <c r="E12" s="41">
        <v>45259</v>
      </c>
      <c r="F12" s="41">
        <v>45260</v>
      </c>
      <c r="G12" s="41">
        <v>45261</v>
      </c>
      <c r="H12" s="41">
        <v>45262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DaysAndWeeks+DATE(CalendarYear,11,1)-WEEKDAY(DATE(CalendarYear,11,1),(WeekStart="Monday")+1)+36</f>
        <v>45263</v>
      </c>
      <c r="C14" s="40">
        <v>45264</v>
      </c>
      <c r="D14" s="90" t="s">
        <v>1</v>
      </c>
      <c r="E14" s="90"/>
      <c r="F14" s="90"/>
      <c r="G14" s="90"/>
      <c r="H14" s="91"/>
    </row>
    <row r="15" spans="2:9" s="14" customFormat="1" ht="56.1" customHeight="1" x14ac:dyDescent="0.3">
      <c r="B15" s="38"/>
      <c r="C15" s="38"/>
      <c r="D15" s="92"/>
      <c r="E15" s="92"/>
      <c r="F15" s="92"/>
      <c r="G15" s="92"/>
      <c r="H15" s="93"/>
    </row>
  </sheetData>
  <mergeCells count="3">
    <mergeCell ref="B2:D2"/>
    <mergeCell ref="D14:H14"/>
    <mergeCell ref="D15:H15"/>
  </mergeCells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A00-000000000000}"/>
    <dataValidation allowBlank="1" showInputMessage="1" showErrorMessage="1" prompt="November month calendar" sqref="A1" xr:uid="{00000000-0002-0000-0A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A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A00-000003000000}"/>
    <dataValidation allowBlank="1" showInputMessage="1" showErrorMessage="1" prompt="This row &amp; rows 7, 9, 11, 13, &amp; 15 are cells for entering daily notes related to the calendar day in the cell above." sqref="B5" xr:uid="{00000000-0002-0000-0A00-000004000000}"/>
    <dataValidation allowBlank="1" showInputMessage="1" prompt="Enter monthly Notes in this cell" sqref="D15:H15" xr:uid="{00000000-0002-0000-0A00-000005000000}"/>
    <dataValidation allowBlank="1" showInputMessage="1" prompt="Enter monthly Notes in cell below" sqref="D14:H14" xr:uid="{00000000-0002-0000-0A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A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70" t="str">
        <f>"December "&amp;CalendarYear</f>
        <v>December 2023</v>
      </c>
      <c r="C2" s="70"/>
      <c r="D2" s="70"/>
      <c r="E2" s="2"/>
      <c r="F2" s="2"/>
      <c r="G2" s="2"/>
      <c r="H2" s="3"/>
    </row>
    <row r="3" spans="2:9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</row>
    <row r="4" spans="2:9" s="4" customFormat="1" ht="24" customHeight="1" x14ac:dyDescent="0.3">
      <c r="B4" s="11">
        <f t="array" ref="B4:H4">DaysAndWeeks+DATE(CalendarYear,12,1)-WEEKDAY(DATE(CalendarYear,12,1),(WeekStart="Monday")+1)+1</f>
        <v>45256</v>
      </c>
      <c r="C4" s="11">
        <v>45257</v>
      </c>
      <c r="D4" s="11">
        <v>45258</v>
      </c>
      <c r="E4" s="11">
        <v>45259</v>
      </c>
      <c r="F4" s="11">
        <v>45260</v>
      </c>
      <c r="G4" s="11">
        <v>45261</v>
      </c>
      <c r="H4" s="12">
        <v>45262</v>
      </c>
    </row>
    <row r="5" spans="2:9" s="14" customFormat="1" ht="56.1" customHeight="1" x14ac:dyDescent="0.3">
      <c r="B5" s="13"/>
      <c r="C5" s="13"/>
      <c r="D5" s="13"/>
      <c r="E5" s="13"/>
      <c r="F5" s="13"/>
      <c r="G5" s="13"/>
      <c r="H5" s="13"/>
    </row>
    <row r="6" spans="2:9" s="4" customFormat="1" ht="24" customHeight="1" x14ac:dyDescent="0.3">
      <c r="B6" s="6">
        <f t="array" ref="B6:H6">DaysAndWeeks+DATE(CalendarYear,12,1)-WEEKDAY(DATE(CalendarYear,12,1),(WeekStart="Monday")+1)+8</f>
        <v>45263</v>
      </c>
      <c r="C6" s="6">
        <v>45264</v>
      </c>
      <c r="D6" s="6">
        <v>45265</v>
      </c>
      <c r="E6" s="6">
        <v>45266</v>
      </c>
      <c r="F6" s="6">
        <v>45267</v>
      </c>
      <c r="G6" s="6">
        <v>45268</v>
      </c>
      <c r="H6" s="6">
        <v>45269</v>
      </c>
    </row>
    <row r="7" spans="2:9" s="14" customFormat="1" ht="56.1" customHeight="1" x14ac:dyDescent="0.3">
      <c r="B7" s="15"/>
      <c r="C7" s="15"/>
      <c r="D7" s="15"/>
      <c r="E7" s="15"/>
      <c r="F7" s="15"/>
      <c r="G7" s="15"/>
      <c r="H7" s="15"/>
    </row>
    <row r="8" spans="2:9" s="4" customFormat="1" ht="24" customHeight="1" x14ac:dyDescent="0.3">
      <c r="B8" s="5">
        <f t="array" ref="B8:H8">DaysAndWeeks+DATE(CalendarYear,12,1)-WEEKDAY(DATE(CalendarYear,12,1),(WeekStart="Monday")+1)+15</f>
        <v>45270</v>
      </c>
      <c r="C8" s="5">
        <v>45271</v>
      </c>
      <c r="D8" s="5">
        <v>45272</v>
      </c>
      <c r="E8" s="5">
        <v>45273</v>
      </c>
      <c r="F8" s="5">
        <v>45274</v>
      </c>
      <c r="G8" s="5">
        <v>45275</v>
      </c>
      <c r="H8" s="5">
        <v>45276</v>
      </c>
    </row>
    <row r="9" spans="2:9" s="14" customFormat="1" ht="56.1" customHeight="1" x14ac:dyDescent="0.3">
      <c r="B9" s="13"/>
      <c r="C9" s="13"/>
      <c r="D9" s="13"/>
      <c r="E9" s="13"/>
      <c r="F9" s="13"/>
      <c r="G9" s="13"/>
      <c r="H9" s="13"/>
    </row>
    <row r="10" spans="2:9" s="4" customFormat="1" ht="24" customHeight="1" x14ac:dyDescent="0.3">
      <c r="B10" s="6">
        <f t="array" ref="B10:H10">DaysAndWeeks+DATE(CalendarYear,12,1)-WEEKDAY(DATE(CalendarYear,12,1),(WeekStart="Monday")+1)+22</f>
        <v>45277</v>
      </c>
      <c r="C10" s="6">
        <v>45278</v>
      </c>
      <c r="D10" s="6">
        <v>45279</v>
      </c>
      <c r="E10" s="6">
        <v>45280</v>
      </c>
      <c r="F10" s="6">
        <v>45281</v>
      </c>
      <c r="G10" s="6">
        <v>45282</v>
      </c>
      <c r="H10" s="6">
        <v>45283</v>
      </c>
    </row>
    <row r="11" spans="2:9" s="14" customFormat="1" ht="56.1" customHeight="1" x14ac:dyDescent="0.3">
      <c r="B11" s="15"/>
      <c r="C11" s="15"/>
      <c r="D11" s="15"/>
      <c r="E11" s="15"/>
      <c r="F11" s="15"/>
      <c r="G11" s="15"/>
      <c r="H11" s="15"/>
    </row>
    <row r="12" spans="2:9" s="4" customFormat="1" ht="24" customHeight="1" x14ac:dyDescent="0.3">
      <c r="B12" s="5">
        <f t="array" ref="B12:H12">DaysAndWeeks+DATE(CalendarYear,12,1)-WEEKDAY(DATE(CalendarYear,12,1),(WeekStart="Monday")+1)+29</f>
        <v>45284</v>
      </c>
      <c r="C12" s="5">
        <v>45285</v>
      </c>
      <c r="D12" s="5">
        <v>45286</v>
      </c>
      <c r="E12" s="5">
        <v>45287</v>
      </c>
      <c r="F12" s="5">
        <v>45288</v>
      </c>
      <c r="G12" s="5">
        <v>45289</v>
      </c>
      <c r="H12" s="5">
        <v>45290</v>
      </c>
    </row>
    <row r="13" spans="2:9" s="14" customFormat="1" ht="56.1" customHeight="1" x14ac:dyDescent="0.3">
      <c r="B13" s="13"/>
      <c r="C13" s="13"/>
      <c r="D13" s="13"/>
      <c r="E13" s="13"/>
      <c r="F13" s="13"/>
      <c r="G13" s="13"/>
      <c r="H13" s="13"/>
    </row>
    <row r="14" spans="2:9" s="4" customFormat="1" ht="24" customHeight="1" x14ac:dyDescent="0.3">
      <c r="B14" s="6">
        <f t="array" ref="B14:C14">DaysAndWeeks+DATE(CalendarYear,12,1)-WEEKDAY(DATE(CalendarYear,12,1),(WeekStart="Monday")+1)+36</f>
        <v>45291</v>
      </c>
      <c r="C14" s="6">
        <v>45292</v>
      </c>
      <c r="D14" s="71" t="s">
        <v>1</v>
      </c>
      <c r="E14" s="71"/>
      <c r="F14" s="71"/>
      <c r="G14" s="71"/>
      <c r="H14" s="72"/>
    </row>
    <row r="15" spans="2:9" s="14" customFormat="1" ht="56.1" customHeight="1" x14ac:dyDescent="0.3">
      <c r="B15" s="15"/>
      <c r="C15" s="15"/>
      <c r="D15" s="73"/>
      <c r="E15" s="73"/>
      <c r="F15" s="73"/>
      <c r="G15" s="73"/>
      <c r="H15" s="74"/>
    </row>
  </sheetData>
  <mergeCells count="3">
    <mergeCell ref="B2:D2"/>
    <mergeCell ref="D14:H14"/>
    <mergeCell ref="D15:H15"/>
  </mergeCells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B00-000000000000}"/>
    <dataValidation allowBlank="1" showInputMessage="1" showErrorMessage="1" prompt="December month calendar" sqref="A1" xr:uid="{00000000-0002-0000-0B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B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B00-000003000000}"/>
    <dataValidation allowBlank="1" showInputMessage="1" prompt="Enter monthly Notes in cell below" sqref="D14:H14" xr:uid="{00000000-0002-0000-0B00-000004000000}"/>
    <dataValidation allowBlank="1" showInputMessage="1" prompt="Enter monthly Notes in this cell" sqref="D15:H15" xr:uid="{00000000-0002-0000-0B00-000005000000}"/>
    <dataValidation allowBlank="1" showInputMessage="1" showErrorMessage="1" prompt="This row &amp; rows 7, 9, 11, 13, &amp; 15 are cells for entering daily notes related to the calendar day in the cell above." sqref="B5" xr:uid="{00000000-0002-0000-0B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B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topLeftCell="A7" zoomScaleNormal="100" workbookViewId="0">
      <selection activeCell="C13" sqref="C13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70" t="str">
        <f>"February "&amp;CalendarYear</f>
        <v>February 2023</v>
      </c>
      <c r="C2" s="70"/>
      <c r="D2" s="70"/>
      <c r="E2" s="2"/>
      <c r="F2" s="2"/>
      <c r="G2" s="2"/>
      <c r="H2" s="3"/>
    </row>
    <row r="3" spans="2:9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</row>
    <row r="4" spans="2:9" s="4" customFormat="1" ht="24" customHeight="1" x14ac:dyDescent="0.3">
      <c r="B4" s="11">
        <f t="array" ref="B4:H4">DaysAndWeeks+DATE(CalendarYear,2,1)-WEEKDAY(DATE(CalendarYear,2,1),(WeekStart="Monday")+1)+1</f>
        <v>44955</v>
      </c>
      <c r="C4" s="11">
        <v>44956</v>
      </c>
      <c r="D4" s="11">
        <v>44957</v>
      </c>
      <c r="E4" s="11">
        <v>44958</v>
      </c>
      <c r="F4" s="11">
        <v>44959</v>
      </c>
      <c r="G4" s="11">
        <v>44960</v>
      </c>
      <c r="H4" s="12">
        <v>44961</v>
      </c>
    </row>
    <row r="5" spans="2:9" s="14" customFormat="1" ht="56.1" customHeight="1" x14ac:dyDescent="0.3">
      <c r="B5" s="13"/>
      <c r="C5" s="13"/>
      <c r="D5" s="13"/>
      <c r="E5"/>
      <c r="F5" s="13"/>
      <c r="G5" s="46" t="s">
        <v>17</v>
      </c>
      <c r="H5" s="47" t="s">
        <v>18</v>
      </c>
    </row>
    <row r="6" spans="2:9" s="4" customFormat="1" ht="24" customHeight="1" x14ac:dyDescent="0.3">
      <c r="B6" s="6">
        <f t="array" ref="B6:H6">DaysAndWeeks+DATE(CalendarYear,2,1)-WEEKDAY(DATE(CalendarYear,2,1),(WeekStart="Monday")+1)+8</f>
        <v>44962</v>
      </c>
      <c r="C6" s="6">
        <v>44963</v>
      </c>
      <c r="D6" s="6">
        <v>44964</v>
      </c>
      <c r="E6" s="6">
        <v>44965</v>
      </c>
      <c r="F6" s="6">
        <v>44966</v>
      </c>
      <c r="G6" s="6">
        <v>44967</v>
      </c>
      <c r="H6" s="6">
        <v>44968</v>
      </c>
    </row>
    <row r="7" spans="2:9" s="14" customFormat="1" ht="56.1" customHeight="1" x14ac:dyDescent="0.3">
      <c r="B7" s="44"/>
      <c r="C7"/>
      <c r="D7" s="15"/>
      <c r="E7" s="15"/>
      <c r="F7" s="15"/>
      <c r="G7" s="49" t="s">
        <v>19</v>
      </c>
      <c r="H7" s="15"/>
    </row>
    <row r="8" spans="2:9" s="4" customFormat="1" ht="24" customHeight="1" x14ac:dyDescent="0.3">
      <c r="B8" s="5">
        <f t="array" ref="B8:H8">DaysAndWeeks+DATE(CalendarYear,2,1)-WEEKDAY(DATE(CalendarYear,2,1),(WeekStart="Monday")+1)+15</f>
        <v>44969</v>
      </c>
      <c r="C8" s="5">
        <v>44970</v>
      </c>
      <c r="D8" s="5">
        <v>44971</v>
      </c>
      <c r="E8" s="5">
        <v>44972</v>
      </c>
      <c r="F8" s="5">
        <v>44973</v>
      </c>
      <c r="G8" s="5">
        <v>44974</v>
      </c>
      <c r="H8" s="5">
        <v>44975</v>
      </c>
    </row>
    <row r="9" spans="2:9" s="14" customFormat="1" ht="56.1" customHeight="1" x14ac:dyDescent="0.3">
      <c r="B9" s="13"/>
      <c r="C9" s="42" t="s">
        <v>14</v>
      </c>
      <c r="D9" s="42" t="s">
        <v>14</v>
      </c>
      <c r="E9" s="42" t="s">
        <v>14</v>
      </c>
      <c r="F9" s="42" t="s">
        <v>14</v>
      </c>
      <c r="G9" s="47" t="s">
        <v>21</v>
      </c>
      <c r="H9" s="44"/>
    </row>
    <row r="10" spans="2:9" s="4" customFormat="1" ht="24" customHeight="1" x14ac:dyDescent="0.3">
      <c r="B10" s="6">
        <f t="array" ref="B10:H10">DaysAndWeeks+DATE(CalendarYear,2,1)-WEEKDAY(DATE(CalendarYear,2,1),(WeekStart="Monday")+1)+22</f>
        <v>44976</v>
      </c>
      <c r="C10" s="6">
        <v>44977</v>
      </c>
      <c r="D10" s="6">
        <v>44978</v>
      </c>
      <c r="E10" s="6">
        <v>44979</v>
      </c>
      <c r="F10" s="6">
        <v>44980</v>
      </c>
      <c r="G10" s="6">
        <v>44981</v>
      </c>
      <c r="H10" s="6">
        <v>44982</v>
      </c>
    </row>
    <row r="11" spans="2:9" s="14" customFormat="1" ht="56.1" customHeight="1" x14ac:dyDescent="0.3">
      <c r="B11" s="15"/>
      <c r="C11" s="48" t="s">
        <v>16</v>
      </c>
      <c r="D11" s="43" t="s">
        <v>15</v>
      </c>
      <c r="E11" s="43" t="s">
        <v>15</v>
      </c>
      <c r="F11" s="43" t="s">
        <v>15</v>
      </c>
      <c r="G11" s="43" t="s">
        <v>15</v>
      </c>
      <c r="H11" s="44"/>
    </row>
    <row r="12" spans="2:9" s="4" customFormat="1" ht="24" customHeight="1" x14ac:dyDescent="0.3">
      <c r="B12" s="5">
        <f t="array" ref="B12:H12">DaysAndWeeks+DATE(CalendarYear,2,1)-WEEKDAY(DATE(CalendarYear,2,1),(WeekStart="Monday")+1)+29</f>
        <v>44983</v>
      </c>
      <c r="C12" s="5">
        <v>44984</v>
      </c>
      <c r="D12" s="5">
        <v>44985</v>
      </c>
      <c r="E12" s="5">
        <v>44986</v>
      </c>
      <c r="F12" s="5">
        <v>44987</v>
      </c>
      <c r="G12" s="5">
        <v>44988</v>
      </c>
      <c r="H12" s="5">
        <v>44989</v>
      </c>
    </row>
    <row r="13" spans="2:9" s="14" customFormat="1" ht="56.1" customHeight="1" x14ac:dyDescent="0.3">
      <c r="B13" s="13"/>
      <c r="C13" s="50" t="s">
        <v>20</v>
      </c>
      <c r="D13" s="13"/>
      <c r="E13" s="13"/>
      <c r="F13" s="13"/>
      <c r="G13"/>
      <c r="H13" s="13"/>
    </row>
    <row r="14" spans="2:9" s="4" customFormat="1" ht="24" customHeight="1" x14ac:dyDescent="0.3">
      <c r="B14" s="6">
        <f t="array" ref="B14:C14">DaysAndWeeks+DATE(CalendarYear,2,1)-WEEKDAY(DATE(CalendarYear,2,1),(WeekStart="Monday")+1)+36</f>
        <v>44990</v>
      </c>
      <c r="C14" s="6">
        <v>44991</v>
      </c>
      <c r="D14" s="71" t="s">
        <v>1</v>
      </c>
      <c r="E14" s="71"/>
      <c r="F14" s="71"/>
      <c r="G14" s="71"/>
      <c r="H14" s="72"/>
    </row>
    <row r="15" spans="2:9" s="14" customFormat="1" ht="56.1" customHeight="1" x14ac:dyDescent="0.3">
      <c r="B15" s="15"/>
      <c r="C15" s="15"/>
      <c r="D15" s="76" t="s">
        <v>22</v>
      </c>
      <c r="E15" s="76"/>
      <c r="F15" s="76"/>
      <c r="G15" s="76"/>
      <c r="H15" s="77"/>
    </row>
  </sheetData>
  <mergeCells count="3">
    <mergeCell ref="B2:D2"/>
    <mergeCell ref="D14:H14"/>
    <mergeCell ref="D15:H15"/>
  </mergeCells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1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100-000001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100-000002000000}"/>
    <dataValidation allowBlank="1" showInputMessage="1" showErrorMessage="1" prompt="February month calendar" sqref="A1" xr:uid="{00000000-0002-0000-0100-000003000000}"/>
    <dataValidation allowBlank="1" showInputMessage="1" prompt="Enter monthly Notes in cell below" sqref="D14:H14" xr:uid="{00000000-0002-0000-0100-000004000000}"/>
    <dataValidation allowBlank="1" showInputMessage="1" prompt="Enter monthly Notes in this cell" sqref="D15:H15" xr:uid="{00000000-0002-0000-0100-000005000000}"/>
    <dataValidation allowBlank="1" showInputMessage="1" showErrorMessage="1" prompt="This row &amp; rows 7, 9, 11, 13, &amp; 15 are cells for entering daily notes related to the calendar day in the cell above." sqref="B5" xr:uid="{00000000-0002-0000-01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1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O15"/>
  <sheetViews>
    <sheetView showGridLines="0" topLeftCell="A2" zoomScaleNormal="100" workbookViewId="0">
      <selection activeCell="C9" sqref="C9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15" ht="9" customHeight="1" x14ac:dyDescent="0.3">
      <c r="I1" s="1" t="s">
        <v>2</v>
      </c>
    </row>
    <row r="2" spans="2:15" ht="96" customHeight="1" x14ac:dyDescent="0.3">
      <c r="B2" s="78" t="str">
        <f>"March "&amp;CalendarYear</f>
        <v>March 2023</v>
      </c>
      <c r="C2" s="78"/>
      <c r="D2" s="78"/>
      <c r="E2" s="2"/>
      <c r="F2" s="2"/>
      <c r="G2" s="2"/>
      <c r="H2" s="3"/>
    </row>
    <row r="3" spans="2:15" s="10" customFormat="1" ht="24" customHeight="1" x14ac:dyDescent="0.3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15" s="4" customFormat="1" ht="24" customHeight="1" x14ac:dyDescent="0.3">
      <c r="B4" s="24">
        <f t="array" ref="B4:H4">DaysAndWeeks+DATE(CalendarYear,3,1)-WEEKDAY(DATE(CalendarYear,3,1),(WeekStart="Monday")+1)+1</f>
        <v>44983</v>
      </c>
      <c r="C4" s="24">
        <v>44984</v>
      </c>
      <c r="D4" s="24">
        <v>44985</v>
      </c>
      <c r="E4" s="24">
        <v>44986</v>
      </c>
      <c r="F4" s="24">
        <v>44987</v>
      </c>
      <c r="G4" s="24">
        <v>44988</v>
      </c>
      <c r="H4" s="24">
        <v>44989</v>
      </c>
    </row>
    <row r="5" spans="2:15" s="14" customFormat="1" ht="56.1" customHeight="1" x14ac:dyDescent="0.3">
      <c r="B5" s="26"/>
      <c r="C5" s="26"/>
      <c r="D5" s="26"/>
      <c r="E5" s="54" t="s">
        <v>27</v>
      </c>
      <c r="F5" s="26" t="s">
        <v>30</v>
      </c>
      <c r="G5" s="54" t="s">
        <v>25</v>
      </c>
      <c r="H5" s="26"/>
    </row>
    <row r="6" spans="2:15" s="4" customFormat="1" ht="24" customHeight="1" x14ac:dyDescent="0.3">
      <c r="B6" s="27">
        <f t="array" ref="B6:H6">DaysAndWeeks+DATE(CalendarYear,3,1)-WEEKDAY(DATE(CalendarYear,3,1),(WeekStart="Monday")+1)+8</f>
        <v>44990</v>
      </c>
      <c r="C6" s="27">
        <v>44991</v>
      </c>
      <c r="D6" s="27">
        <v>44992</v>
      </c>
      <c r="E6" s="27">
        <v>44993</v>
      </c>
      <c r="F6" s="27">
        <v>44994</v>
      </c>
      <c r="G6" s="27">
        <v>44995</v>
      </c>
      <c r="H6" s="27">
        <v>44996</v>
      </c>
    </row>
    <row r="7" spans="2:15" s="14" customFormat="1" ht="56.1" customHeight="1" x14ac:dyDescent="0.3">
      <c r="B7" s="25"/>
      <c r="C7" s="25"/>
      <c r="D7" s="25"/>
      <c r="E7" s="25" t="s">
        <v>33</v>
      </c>
      <c r="F7" s="51" t="s">
        <v>34</v>
      </c>
      <c r="G7" s="53" t="s">
        <v>31</v>
      </c>
      <c r="H7" s="25"/>
      <c r="K7"/>
      <c r="M7"/>
    </row>
    <row r="8" spans="2:15" s="4" customFormat="1" ht="24" customHeight="1" x14ac:dyDescent="0.3">
      <c r="B8" s="28">
        <f t="array" ref="B8:H8">DaysAndWeeks+DATE(CalendarYear,3,1)-WEEKDAY(DATE(CalendarYear,3,1),(WeekStart="Monday")+1)+15</f>
        <v>44997</v>
      </c>
      <c r="C8" s="28">
        <v>44998</v>
      </c>
      <c r="D8" s="28">
        <v>44999</v>
      </c>
      <c r="E8" s="28">
        <v>45000</v>
      </c>
      <c r="F8" s="28">
        <v>45001</v>
      </c>
      <c r="G8" s="28">
        <v>45002</v>
      </c>
      <c r="H8" s="28">
        <v>45003</v>
      </c>
      <c r="O8"/>
    </row>
    <row r="9" spans="2:15" s="14" customFormat="1" ht="56.1" customHeight="1" x14ac:dyDescent="0.3">
      <c r="B9" s="26"/>
      <c r="C9" s="26"/>
      <c r="D9" s="26"/>
      <c r="E9" s="26" t="s">
        <v>28</v>
      </c>
      <c r="F9" s="26" t="s">
        <v>28</v>
      </c>
      <c r="G9" s="52" t="s">
        <v>32</v>
      </c>
      <c r="H9" s="26"/>
      <c r="M9"/>
    </row>
    <row r="10" spans="2:15" s="4" customFormat="1" ht="24" customHeight="1" x14ac:dyDescent="0.3">
      <c r="B10" s="27">
        <f t="array" ref="B10:H10">DaysAndWeeks+DATE(CalendarYear,3,1)-WEEKDAY(DATE(CalendarYear,3,1),(WeekStart="Monday")+1)+22</f>
        <v>45004</v>
      </c>
      <c r="C10" s="27">
        <v>45005</v>
      </c>
      <c r="D10" s="27">
        <v>45006</v>
      </c>
      <c r="E10" s="27">
        <v>45007</v>
      </c>
      <c r="F10" s="27">
        <v>45008</v>
      </c>
      <c r="G10" s="27">
        <v>45009</v>
      </c>
      <c r="H10" s="27">
        <v>45010</v>
      </c>
      <c r="L10"/>
    </row>
    <row r="11" spans="2:15" s="14" customFormat="1" ht="56.1" customHeight="1" x14ac:dyDescent="0.3">
      <c r="B11" s="25"/>
      <c r="C11"/>
      <c r="D11" s="26" t="s">
        <v>29</v>
      </c>
      <c r="E11" s="26" t="s">
        <v>29</v>
      </c>
      <c r="F11" s="25"/>
      <c r="G11" s="25"/>
      <c r="H11" s="25"/>
    </row>
    <row r="12" spans="2:15" s="4" customFormat="1" ht="24" customHeight="1" x14ac:dyDescent="0.3">
      <c r="B12" s="28">
        <f t="array" ref="B12:H12">DaysAndWeeks+DATE(CalendarYear,3,1)-WEEKDAY(DATE(CalendarYear,3,1),(WeekStart="Monday")+1)+29</f>
        <v>45011</v>
      </c>
      <c r="C12" s="28">
        <v>45012</v>
      </c>
      <c r="D12" s="28">
        <v>45013</v>
      </c>
      <c r="E12" s="28">
        <v>45014</v>
      </c>
      <c r="F12" s="28">
        <v>45015</v>
      </c>
      <c r="G12" s="28">
        <v>45016</v>
      </c>
      <c r="H12" s="28">
        <v>45017</v>
      </c>
    </row>
    <row r="13" spans="2:15" s="14" customFormat="1" ht="56.1" customHeight="1" x14ac:dyDescent="0.3">
      <c r="B13" s="26"/>
      <c r="C13" s="26"/>
      <c r="D13" s="26" t="s">
        <v>23</v>
      </c>
      <c r="E13" s="26" t="s">
        <v>24</v>
      </c>
      <c r="F13" s="52" t="s">
        <v>26</v>
      </c>
      <c r="G13" s="26"/>
      <c r="H13" s="26"/>
    </row>
    <row r="14" spans="2:15" s="4" customFormat="1" ht="24" customHeight="1" x14ac:dyDescent="0.3">
      <c r="B14" s="27">
        <f t="array" ref="B14:C14">DaysAndWeeks+DATE(CalendarYear,3,1)-WEEKDAY(DATE(CalendarYear,3,1),(WeekStart="Monday")+1)+36</f>
        <v>45018</v>
      </c>
      <c r="C14" s="27">
        <v>45019</v>
      </c>
      <c r="D14" s="79" t="s">
        <v>1</v>
      </c>
      <c r="E14" s="79"/>
      <c r="F14" s="79"/>
      <c r="G14" s="79"/>
      <c r="H14" s="80"/>
    </row>
    <row r="15" spans="2:15" s="14" customFormat="1" ht="56.1" customHeight="1" x14ac:dyDescent="0.3">
      <c r="B15" s="25"/>
      <c r="C15" s="25"/>
      <c r="D15" s="81"/>
      <c r="E15" s="81"/>
      <c r="F15" s="81"/>
      <c r="G15" s="81"/>
      <c r="H15" s="82"/>
    </row>
  </sheetData>
  <mergeCells count="3">
    <mergeCell ref="B2:D2"/>
    <mergeCell ref="D14:H14"/>
    <mergeCell ref="D15:H15"/>
  </mergeCells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March month calendar" sqref="A1" xr:uid="{00000000-0002-0000-02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200-000001000000}"/>
    <dataValidation allowBlank="1" showInputMessage="1" showErrorMessage="1" prompt="Automatically determined weekday" sqref="C3:H3" xr:uid="{00000000-0002-0000-02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200-000003000000}"/>
    <dataValidation allowBlank="1" showInputMessage="1" showErrorMessage="1" prompt="This row &amp; rows 7, 9, 11, 13, &amp; 15 are cells for entering daily notes related to the calendar day in the cell above." sqref="B5" xr:uid="{00000000-0002-0000-0200-000004000000}"/>
    <dataValidation allowBlank="1" showInputMessage="1" prompt="Enter monthly Notes in this cell" sqref="D15:H15" xr:uid="{00000000-0002-0000-0200-000005000000}"/>
    <dataValidation allowBlank="1" showInputMessage="1" prompt="Enter monthly Notes in cell below" sqref="D14:H14" xr:uid="{00000000-0002-0000-02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2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Q15"/>
  <sheetViews>
    <sheetView showGridLines="0" topLeftCell="A3" workbookViewId="0">
      <selection activeCell="D9" sqref="D9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17" ht="9" customHeight="1" x14ac:dyDescent="0.3">
      <c r="I1" s="1" t="s">
        <v>2</v>
      </c>
    </row>
    <row r="2" spans="2:17" ht="96" customHeight="1" x14ac:dyDescent="0.3">
      <c r="B2" s="78" t="str">
        <f>"Abril "&amp;CalendarYear</f>
        <v>Abril 2023</v>
      </c>
      <c r="C2" s="78"/>
      <c r="D2" s="78"/>
      <c r="E2" s="2"/>
      <c r="F2" s="2"/>
      <c r="G2" s="2"/>
      <c r="H2" s="3"/>
    </row>
    <row r="3" spans="2:17" s="10" customFormat="1" ht="24" customHeight="1" x14ac:dyDescent="0.3">
      <c r="B3" s="21" t="s">
        <v>41</v>
      </c>
      <c r="C3" s="22" t="s">
        <v>42</v>
      </c>
      <c r="D3" s="22" t="s">
        <v>43</v>
      </c>
      <c r="E3" s="22" t="s">
        <v>44</v>
      </c>
      <c r="F3" s="22" t="s">
        <v>45</v>
      </c>
      <c r="G3" s="22" t="s">
        <v>46</v>
      </c>
      <c r="H3" s="23" t="s">
        <v>47</v>
      </c>
    </row>
    <row r="4" spans="2:17" s="4" customFormat="1" ht="24" customHeight="1" x14ac:dyDescent="0.3">
      <c r="B4" s="24">
        <f t="array" ref="B4:H4">DaysAndWeeks+DATE(CalendarYear,4,1)-WEEKDAY(DATE(CalendarYear,4,1),(WeekStart="Monday")+1)+1</f>
        <v>45011</v>
      </c>
      <c r="C4" s="24">
        <v>45012</v>
      </c>
      <c r="D4" s="24">
        <v>45013</v>
      </c>
      <c r="E4" s="24">
        <v>45014</v>
      </c>
      <c r="F4" s="24">
        <v>45015</v>
      </c>
      <c r="G4" s="24">
        <v>45016</v>
      </c>
      <c r="H4" s="24">
        <v>45017</v>
      </c>
    </row>
    <row r="5" spans="2:17" s="14" customFormat="1" ht="56.1" customHeight="1" x14ac:dyDescent="0.3">
      <c r="B5" s="55"/>
      <c r="C5" s="26"/>
      <c r="D5" s="26"/>
      <c r="E5" s="26"/>
      <c r="F5" s="26"/>
      <c r="G5" s="26"/>
      <c r="H5" s="26"/>
    </row>
    <row r="6" spans="2:17" s="4" customFormat="1" ht="24" customHeight="1" x14ac:dyDescent="0.3">
      <c r="B6" s="27">
        <f t="array" ref="B6:H6">DaysAndWeeks+DATE(CalendarYear,4,1)-WEEKDAY(DATE(CalendarYear,4,1),(WeekStart="Monday")+1)+8</f>
        <v>45018</v>
      </c>
      <c r="C6" s="27">
        <v>45019</v>
      </c>
      <c r="D6" s="27">
        <v>45020</v>
      </c>
      <c r="E6" s="27">
        <v>45021</v>
      </c>
      <c r="F6" s="27">
        <v>45022</v>
      </c>
      <c r="G6" s="27">
        <v>45023</v>
      </c>
      <c r="H6" s="27">
        <v>45024</v>
      </c>
    </row>
    <row r="7" spans="2:17" s="14" customFormat="1" ht="56.1" customHeight="1" x14ac:dyDescent="0.3">
      <c r="B7" s="25"/>
      <c r="C7" s="25"/>
      <c r="D7" s="57" t="s">
        <v>35</v>
      </c>
      <c r="E7" s="56" t="s">
        <v>36</v>
      </c>
      <c r="F7" s="61" t="s">
        <v>50</v>
      </c>
      <c r="G7" s="56" t="s">
        <v>51</v>
      </c>
      <c r="H7" s="25"/>
      <c r="K7"/>
      <c r="N7"/>
    </row>
    <row r="8" spans="2:17" s="4" customFormat="1" ht="24" customHeight="1" x14ac:dyDescent="0.3">
      <c r="B8" s="28">
        <f t="array" ref="B8:H8">DaysAndWeeks+DATE(CalendarYear,4,1)-WEEKDAY(DATE(CalendarYear,4,1),(WeekStart="Monday")+1)+15</f>
        <v>45025</v>
      </c>
      <c r="C8" s="28">
        <v>45026</v>
      </c>
      <c r="D8" s="28">
        <v>45027</v>
      </c>
      <c r="E8" s="28">
        <v>45028</v>
      </c>
      <c r="F8" s="28">
        <v>45029</v>
      </c>
      <c r="G8" s="28">
        <v>45030</v>
      </c>
      <c r="H8" s="28">
        <v>45031</v>
      </c>
    </row>
    <row r="9" spans="2:17" s="14" customFormat="1" ht="56.1" customHeight="1" x14ac:dyDescent="0.3">
      <c r="B9" s="55"/>
      <c r="C9" s="26"/>
      <c r="D9" s="58" t="s">
        <v>57</v>
      </c>
      <c r="E9" s="58" t="s">
        <v>56</v>
      </c>
      <c r="F9" s="58" t="s">
        <v>38</v>
      </c>
      <c r="G9" s="58" t="s">
        <v>38</v>
      </c>
      <c r="H9" s="51" t="s">
        <v>52</v>
      </c>
      <c r="L9"/>
      <c r="M9"/>
      <c r="N9"/>
    </row>
    <row r="10" spans="2:17" s="4" customFormat="1" ht="24" customHeight="1" x14ac:dyDescent="0.3">
      <c r="B10" s="27">
        <f t="array" ref="B10:H10">DaysAndWeeks+DATE(CalendarYear,4,1)-WEEKDAY(DATE(CalendarYear,4,1),(WeekStart="Monday")+1)+22</f>
        <v>45032</v>
      </c>
      <c r="C10" s="27">
        <v>45033</v>
      </c>
      <c r="D10" s="27">
        <v>45034</v>
      </c>
      <c r="E10" s="27">
        <v>45035</v>
      </c>
      <c r="F10" s="27">
        <v>45036</v>
      </c>
      <c r="G10" s="27">
        <v>45037</v>
      </c>
      <c r="H10" s="27">
        <v>45038</v>
      </c>
      <c r="P10"/>
      <c r="Q10"/>
    </row>
    <row r="11" spans="2:17" s="14" customFormat="1" ht="56.1" customHeight="1" x14ac:dyDescent="0.3">
      <c r="B11" s="25"/>
      <c r="C11" s="59" t="s">
        <v>53</v>
      </c>
      <c r="D11" s="56" t="s">
        <v>37</v>
      </c>
      <c r="E11" s="56" t="s">
        <v>37</v>
      </c>
      <c r="F11" s="56" t="s">
        <v>37</v>
      </c>
      <c r="G11" s="56" t="s">
        <v>37</v>
      </c>
      <c r="H11" s="25"/>
      <c r="L11"/>
    </row>
    <row r="12" spans="2:17" s="4" customFormat="1" ht="24" customHeight="1" x14ac:dyDescent="0.3">
      <c r="B12" s="28">
        <f t="array" ref="B12:H12">DaysAndWeeks+DATE(CalendarYear,4,1)-WEEKDAY(DATE(CalendarYear,4,1),(WeekStart="Monday")+1)+29</f>
        <v>45039</v>
      </c>
      <c r="C12" s="28">
        <v>45040</v>
      </c>
      <c r="D12" s="28">
        <v>45041</v>
      </c>
      <c r="E12" s="28">
        <v>45042</v>
      </c>
      <c r="F12" s="28">
        <v>45043</v>
      </c>
      <c r="G12" s="28">
        <v>45044</v>
      </c>
      <c r="H12" s="28">
        <v>45045</v>
      </c>
      <c r="L12"/>
    </row>
    <row r="13" spans="2:17" s="14" customFormat="1" ht="56.1" customHeight="1" x14ac:dyDescent="0.3">
      <c r="B13" s="26"/>
      <c r="C13" s="26"/>
      <c r="D13" s="58" t="s">
        <v>39</v>
      </c>
      <c r="E13" s="51" t="s">
        <v>54</v>
      </c>
      <c r="F13" s="25" t="s">
        <v>48</v>
      </c>
      <c r="G13" s="60" t="s">
        <v>49</v>
      </c>
      <c r="H13" s="55"/>
      <c r="L13"/>
    </row>
    <row r="14" spans="2:17" s="4" customFormat="1" ht="24" customHeight="1" x14ac:dyDescent="0.3">
      <c r="B14" s="27">
        <f t="array" ref="B14:C14">DaysAndWeeks+DATE(CalendarYear,4,1)-WEEKDAY(DATE(CalendarYear,4,1),(WeekStart="Monday")+1)+36</f>
        <v>45046</v>
      </c>
      <c r="C14" s="27">
        <v>45047</v>
      </c>
      <c r="D14" s="79" t="s">
        <v>40</v>
      </c>
      <c r="E14" s="79"/>
      <c r="F14" s="79"/>
      <c r="G14" s="79"/>
      <c r="H14" s="80"/>
    </row>
    <row r="15" spans="2:17" s="14" customFormat="1" ht="56.1" customHeight="1" x14ac:dyDescent="0.3">
      <c r="B15" s="25"/>
      <c r="C15" s="25"/>
      <c r="D15" s="83" t="s">
        <v>55</v>
      </c>
      <c r="E15" s="81"/>
      <c r="F15" s="81"/>
      <c r="G15" s="81"/>
      <c r="H15" s="82"/>
    </row>
  </sheetData>
  <mergeCells count="3">
    <mergeCell ref="B2:D2"/>
    <mergeCell ref="D14:H14"/>
    <mergeCell ref="D15:H15"/>
  </mergeCells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7">
    <dataValidation allowBlank="1" showInputMessage="1" showErrorMessage="1" prompt="Automatically determined weekday" sqref="C3:H3" xr:uid="{00000000-0002-0000-03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300-000001000000}"/>
    <dataValidation allowBlank="1" showInputMessage="1" showErrorMessage="1" prompt="April month calendar" sqref="A1" xr:uid="{00000000-0002-0000-03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300-000003000000}"/>
    <dataValidation allowBlank="1" showInputMessage="1" prompt="Enter monthly Notes in cell below" sqref="D14:H14" xr:uid="{00000000-0002-0000-0300-000004000000}"/>
    <dataValidation allowBlank="1" showInputMessage="1" prompt="Enter monthly Notes in this cell" sqref="D15:H15" xr:uid="{00000000-0002-0000-0300-000005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3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topLeftCell="A4" workbookViewId="0">
      <selection activeCell="G9" sqref="G9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78" t="str">
        <f>"May "&amp;CalendarYear</f>
        <v>May 2023</v>
      </c>
      <c r="C2" s="78"/>
      <c r="D2" s="78"/>
      <c r="E2" s="2"/>
      <c r="F2" s="2"/>
      <c r="G2" s="2"/>
      <c r="H2" s="3"/>
    </row>
    <row r="3" spans="2:9" s="10" customFormat="1" ht="24" customHeight="1" x14ac:dyDescent="0.3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9" s="4" customFormat="1" ht="24" customHeight="1" x14ac:dyDescent="0.3">
      <c r="B4" s="24">
        <f t="array" ref="B4:H4">DaysAndWeeks+DATE(CalendarYear,5,1)-WEEKDAY(DATE(CalendarYear,5,1),(WeekStart="Monday")+1)+1</f>
        <v>45046</v>
      </c>
      <c r="C4" s="24">
        <v>45047</v>
      </c>
      <c r="D4" s="24">
        <v>45048</v>
      </c>
      <c r="E4" s="24">
        <v>45049</v>
      </c>
      <c r="F4" s="24">
        <v>45050</v>
      </c>
      <c r="G4" s="24">
        <v>45051</v>
      </c>
      <c r="H4" s="24">
        <v>45052</v>
      </c>
    </row>
    <row r="5" spans="2:9" s="14" customFormat="1" ht="56.1" customHeight="1" x14ac:dyDescent="0.3">
      <c r="B5" s="26"/>
      <c r="C5" s="26"/>
      <c r="D5" s="26"/>
      <c r="E5" s="26"/>
      <c r="F5" s="26" t="s">
        <v>60</v>
      </c>
      <c r="G5" s="26" t="s">
        <v>59</v>
      </c>
      <c r="H5" s="26"/>
    </row>
    <row r="6" spans="2:9" s="4" customFormat="1" ht="24" customHeight="1" x14ac:dyDescent="0.3">
      <c r="B6" s="27">
        <f t="array" ref="B6:H6">DaysAndWeeks+DATE(CalendarYear,5,1)-WEEKDAY(DATE(CalendarYear,5,1),(WeekStart="Monday")+1)+8</f>
        <v>45053</v>
      </c>
      <c r="C6" s="27">
        <v>45054</v>
      </c>
      <c r="D6" s="27">
        <v>45055</v>
      </c>
      <c r="E6" s="27">
        <v>45056</v>
      </c>
      <c r="F6" s="27">
        <v>45057</v>
      </c>
      <c r="G6" s="27">
        <v>45058</v>
      </c>
      <c r="H6" s="27">
        <v>45059</v>
      </c>
    </row>
    <row r="7" spans="2:9" s="14" customFormat="1" ht="56.1" customHeight="1" x14ac:dyDescent="0.3">
      <c r="B7" s="25"/>
      <c r="C7" s="25"/>
      <c r="D7" s="25"/>
      <c r="E7" s="25"/>
      <c r="F7" s="25" t="s">
        <v>58</v>
      </c>
      <c r="G7" s="25" t="s">
        <v>58</v>
      </c>
      <c r="H7" s="25"/>
    </row>
    <row r="8" spans="2:9" s="4" customFormat="1" ht="24" customHeight="1" x14ac:dyDescent="0.3">
      <c r="B8" s="28">
        <f t="array" ref="B8:H8">DaysAndWeeks+DATE(CalendarYear,5,1)-WEEKDAY(DATE(CalendarYear,5,1),(WeekStart="Monday")+1)+15</f>
        <v>45060</v>
      </c>
      <c r="C8" s="28">
        <v>45061</v>
      </c>
      <c r="D8" s="28">
        <v>45062</v>
      </c>
      <c r="E8" s="28">
        <v>45063</v>
      </c>
      <c r="F8" s="28">
        <v>45064</v>
      </c>
      <c r="G8" s="28">
        <v>45065</v>
      </c>
      <c r="H8" s="28">
        <v>45066</v>
      </c>
    </row>
    <row r="9" spans="2:9" s="14" customFormat="1" ht="56.1" customHeight="1" x14ac:dyDescent="0.3">
      <c r="B9" s="26"/>
      <c r="C9" s="26"/>
      <c r="D9" s="26"/>
      <c r="E9" s="26"/>
      <c r="F9" s="26"/>
      <c r="G9" s="26" t="s">
        <v>64</v>
      </c>
      <c r="H9" s="26"/>
    </row>
    <row r="10" spans="2:9" s="4" customFormat="1" ht="24" customHeight="1" x14ac:dyDescent="0.3">
      <c r="B10" s="27">
        <f t="array" ref="B10:H10">DaysAndWeeks+DATE(CalendarYear,5,1)-WEEKDAY(DATE(CalendarYear,5,1),(WeekStart="Monday")+1)+22</f>
        <v>45067</v>
      </c>
      <c r="C10" s="27">
        <v>45068</v>
      </c>
      <c r="D10" s="27">
        <v>45069</v>
      </c>
      <c r="E10" s="27">
        <v>45070</v>
      </c>
      <c r="F10" s="27">
        <v>45071</v>
      </c>
      <c r="G10" s="27">
        <v>45072</v>
      </c>
      <c r="H10" s="27">
        <v>45073</v>
      </c>
    </row>
    <row r="11" spans="2:9" s="14" customFormat="1" ht="56.1" customHeight="1" x14ac:dyDescent="0.3">
      <c r="B11" s="25"/>
      <c r="C11" s="25"/>
      <c r="D11" s="25"/>
      <c r="E11" s="25"/>
      <c r="F11" s="25"/>
      <c r="G11" s="53" t="s">
        <v>61</v>
      </c>
      <c r="H11" s="25"/>
    </row>
    <row r="12" spans="2:9" s="4" customFormat="1" ht="24" customHeight="1" x14ac:dyDescent="0.3">
      <c r="B12" s="28">
        <f t="array" ref="B12:H12">DaysAndWeeks+DATE(CalendarYear,5,1)-WEEKDAY(DATE(CalendarYear,5,1),(WeekStart="Monday")+1)+29</f>
        <v>45074</v>
      </c>
      <c r="C12" s="28">
        <v>45075</v>
      </c>
      <c r="D12" s="28">
        <v>45076</v>
      </c>
      <c r="E12" s="28">
        <v>45077</v>
      </c>
      <c r="F12" s="28">
        <v>45078</v>
      </c>
      <c r="G12" s="28">
        <v>45079</v>
      </c>
      <c r="H12" s="28">
        <v>45080</v>
      </c>
    </row>
    <row r="13" spans="2:9" s="14" customFormat="1" ht="56.1" customHeight="1" x14ac:dyDescent="0.3">
      <c r="B13" s="26"/>
      <c r="C13" s="26"/>
      <c r="D13" s="26" t="s">
        <v>62</v>
      </c>
      <c r="E13" s="26"/>
      <c r="F13" s="26"/>
      <c r="G13" s="26" t="s">
        <v>63</v>
      </c>
      <c r="H13" s="26"/>
    </row>
    <row r="14" spans="2:9" s="4" customFormat="1" ht="24" customHeight="1" x14ac:dyDescent="0.3">
      <c r="B14" s="27">
        <f t="array" ref="B14:C14">DaysAndWeeks+DATE(CalendarYear,5,1)-WEEKDAY(DATE(CalendarYear,5,1),(WeekStart="Monday")+1)+36</f>
        <v>45081</v>
      </c>
      <c r="C14" s="27">
        <v>45082</v>
      </c>
      <c r="D14" s="79" t="s">
        <v>1</v>
      </c>
      <c r="E14" s="79"/>
      <c r="F14" s="79"/>
      <c r="G14" s="79"/>
      <c r="H14" s="80"/>
    </row>
    <row r="15" spans="2:9" s="14" customFormat="1" ht="56.1" customHeight="1" x14ac:dyDescent="0.3">
      <c r="B15" s="25"/>
      <c r="C15" s="25"/>
      <c r="D15" s="81"/>
      <c r="E15" s="81"/>
      <c r="F15" s="81"/>
      <c r="G15" s="81"/>
      <c r="H15" s="82"/>
    </row>
  </sheetData>
  <mergeCells count="3">
    <mergeCell ref="B2:D2"/>
    <mergeCell ref="D14:H14"/>
    <mergeCell ref="D15:H15"/>
  </mergeCells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4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400-000001000000}"/>
    <dataValidation allowBlank="1" showInputMessage="1" showErrorMessage="1" prompt="May month calendar" sqref="A1" xr:uid="{00000000-0002-0000-04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400-000003000000}"/>
    <dataValidation allowBlank="1" showInputMessage="1" showErrorMessage="1" prompt="This row &amp; rows 7, 9, 11, 13, &amp; 15 are cells for entering daily notes related to the calendar day in the cell above." sqref="B5" xr:uid="{00000000-0002-0000-0400-000004000000}"/>
    <dataValidation allowBlank="1" showInputMessage="1" prompt="Enter monthly Notes in this cell" sqref="D15:H15" xr:uid="{00000000-0002-0000-0400-000005000000}"/>
    <dataValidation allowBlank="1" showInputMessage="1" prompt="Enter monthly Notes in cell below" sqref="D14:H14" xr:uid="{00000000-0002-0000-04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4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L15"/>
  <sheetViews>
    <sheetView showGridLines="0" tabSelected="1" zoomScaleNormal="100" workbookViewId="0">
      <selection activeCell="G5" sqref="G5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12" ht="9" customHeight="1" x14ac:dyDescent="0.3">
      <c r="I1" s="1" t="s">
        <v>2</v>
      </c>
    </row>
    <row r="2" spans="2:12" ht="96" customHeight="1" x14ac:dyDescent="0.3">
      <c r="B2" s="84" t="str">
        <f>"Junio "&amp;CalendarYear</f>
        <v>Junio 2023</v>
      </c>
      <c r="C2" s="84"/>
      <c r="D2" s="84"/>
      <c r="E2" s="2"/>
      <c r="F2" s="2"/>
      <c r="G2" s="2"/>
      <c r="H2" s="3"/>
    </row>
    <row r="3" spans="2:12" s="10" customFormat="1" ht="24" customHeight="1" x14ac:dyDescent="0.3">
      <c r="B3" s="29" t="s">
        <v>41</v>
      </c>
      <c r="C3" s="30" t="s">
        <v>42</v>
      </c>
      <c r="D3" s="30" t="s">
        <v>43</v>
      </c>
      <c r="E3" s="30" t="s">
        <v>44</v>
      </c>
      <c r="F3" s="30" t="s">
        <v>45</v>
      </c>
      <c r="G3" s="30" t="s">
        <v>46</v>
      </c>
      <c r="H3" s="31" t="s">
        <v>47</v>
      </c>
    </row>
    <row r="4" spans="2:12" s="4" customFormat="1" ht="24" customHeight="1" x14ac:dyDescent="0.3">
      <c r="B4" s="32">
        <f t="array" ref="B4:H4">DaysAndWeeks+DATE(CalendarYear,6,1)-WEEKDAY(DATE(CalendarYear,6,1),(WeekStart="Monday")+1)+1</f>
        <v>45074</v>
      </c>
      <c r="C4" s="32">
        <v>45075</v>
      </c>
      <c r="D4" s="32">
        <v>45076</v>
      </c>
      <c r="E4" s="32">
        <v>45077</v>
      </c>
      <c r="F4" s="32">
        <v>45078</v>
      </c>
      <c r="G4" s="32">
        <v>45079</v>
      </c>
      <c r="H4" s="32">
        <v>45080</v>
      </c>
    </row>
    <row r="5" spans="2:12" s="14" customFormat="1" ht="56.1" customHeight="1" x14ac:dyDescent="0.3">
      <c r="B5" s="34"/>
      <c r="C5" s="34"/>
      <c r="D5" s="34"/>
      <c r="E5"/>
      <c r="F5" s="66" t="s">
        <v>67</v>
      </c>
      <c r="G5" s="65" t="s">
        <v>78</v>
      </c>
      <c r="H5" s="63" t="s">
        <v>68</v>
      </c>
    </row>
    <row r="6" spans="2:12" s="4" customFormat="1" ht="24" customHeight="1" x14ac:dyDescent="0.3">
      <c r="B6" s="35">
        <f t="array" ref="B6:H6">DaysAndWeeks+DATE(CalendarYear,6,1)-WEEKDAY(DATE(CalendarYear,6,1),(WeekStart="Monday")+1)+8</f>
        <v>45081</v>
      </c>
      <c r="C6" s="35">
        <v>45082</v>
      </c>
      <c r="D6" s="35">
        <v>45083</v>
      </c>
      <c r="E6" s="35">
        <v>45084</v>
      </c>
      <c r="F6" s="35">
        <v>45085</v>
      </c>
      <c r="G6" s="35">
        <v>45086</v>
      </c>
      <c r="H6" s="35">
        <v>45087</v>
      </c>
    </row>
    <row r="7" spans="2:12" s="14" customFormat="1" ht="56.1" customHeight="1" x14ac:dyDescent="0.3">
      <c r="B7" s="33"/>
      <c r="C7"/>
      <c r="D7" s="64" t="s">
        <v>70</v>
      </c>
      <c r="E7" s="68" t="s">
        <v>69</v>
      </c>
      <c r="F7" s="64" t="s">
        <v>65</v>
      </c>
      <c r="G7" s="64" t="s">
        <v>71</v>
      </c>
      <c r="H7" s="33" t="s">
        <v>2</v>
      </c>
    </row>
    <row r="8" spans="2:12" s="4" customFormat="1" ht="24" customHeight="1" x14ac:dyDescent="0.3">
      <c r="B8" s="36">
        <f t="array" ref="B8:H8">DaysAndWeeks+DATE(CalendarYear,6,1)-WEEKDAY(DATE(CalendarYear,6,1),(WeekStart="Monday")+1)+15</f>
        <v>45088</v>
      </c>
      <c r="C8" s="36">
        <v>45089</v>
      </c>
      <c r="D8" s="36">
        <v>45090</v>
      </c>
      <c r="E8" s="36">
        <v>45091</v>
      </c>
      <c r="F8" s="36">
        <v>45092</v>
      </c>
      <c r="G8" s="36">
        <v>45093</v>
      </c>
      <c r="H8" s="36">
        <v>45094</v>
      </c>
      <c r="L8"/>
    </row>
    <row r="9" spans="2:12" s="14" customFormat="1" ht="56.1" customHeight="1" x14ac:dyDescent="0.3">
      <c r="B9" s="34"/>
      <c r="C9" s="67" t="s">
        <v>72</v>
      </c>
      <c r="D9" s="69" t="s">
        <v>73</v>
      </c>
      <c r="E9" s="69" t="s">
        <v>74</v>
      </c>
      <c r="F9" s="67" t="s">
        <v>75</v>
      </c>
      <c r="G9" s="66" t="s">
        <v>76</v>
      </c>
      <c r="H9" s="34"/>
    </row>
    <row r="10" spans="2:12" s="4" customFormat="1" ht="24" customHeight="1" x14ac:dyDescent="0.3">
      <c r="B10" s="35">
        <f t="array" ref="B10:H10">DaysAndWeeks+DATE(CalendarYear,6,1)-WEEKDAY(DATE(CalendarYear,6,1),(WeekStart="Monday")+1)+22</f>
        <v>45095</v>
      </c>
      <c r="C10" s="35">
        <v>45096</v>
      </c>
      <c r="D10" s="35">
        <v>45097</v>
      </c>
      <c r="E10" s="35">
        <v>45098</v>
      </c>
      <c r="F10" s="35">
        <v>45099</v>
      </c>
      <c r="G10" s="35">
        <v>45100</v>
      </c>
      <c r="H10" s="35">
        <v>45101</v>
      </c>
    </row>
    <row r="11" spans="2:12" s="14" customFormat="1" ht="56.1" customHeight="1" x14ac:dyDescent="0.3">
      <c r="B11" s="33"/>
      <c r="C11" s="33"/>
      <c r="D11" s="64" t="s">
        <v>77</v>
      </c>
      <c r="E11" s="33"/>
      <c r="F11"/>
      <c r="G11" s="33"/>
      <c r="H11" s="33"/>
    </row>
    <row r="12" spans="2:12" s="4" customFormat="1" ht="24" customHeight="1" x14ac:dyDescent="0.3">
      <c r="B12" s="36">
        <f t="array" ref="B12:H12">DaysAndWeeks+DATE(CalendarYear,6,1)-WEEKDAY(DATE(CalendarYear,6,1),(WeekStart="Monday")+1)+29</f>
        <v>45102</v>
      </c>
      <c r="C12" s="36">
        <v>45103</v>
      </c>
      <c r="D12" s="36">
        <v>45104</v>
      </c>
      <c r="E12" s="36">
        <v>45105</v>
      </c>
      <c r="F12" s="36">
        <v>45106</v>
      </c>
      <c r="G12" s="36">
        <v>45107</v>
      </c>
      <c r="H12" s="36">
        <v>45108</v>
      </c>
    </row>
    <row r="13" spans="2:12" s="14" customFormat="1" ht="56.1" customHeight="1" x14ac:dyDescent="0.3">
      <c r="B13" s="34"/>
      <c r="C13" s="69" t="s">
        <v>66</v>
      </c>
      <c r="D13" s="69" t="s">
        <v>66</v>
      </c>
      <c r="E13" s="69" t="s">
        <v>66</v>
      </c>
      <c r="F13" s="69" t="s">
        <v>66</v>
      </c>
      <c r="G13" s="69" t="s">
        <v>66</v>
      </c>
      <c r="H13" s="62"/>
    </row>
    <row r="14" spans="2:12" s="4" customFormat="1" ht="24" customHeight="1" x14ac:dyDescent="0.3">
      <c r="B14" s="35">
        <f t="array" ref="B14:C14">DaysAndWeeks+DATE(CalendarYear,6,1)-WEEKDAY(DATE(CalendarYear,6,1),(WeekStart="Monday")+1)+36</f>
        <v>45109</v>
      </c>
      <c r="C14" s="35">
        <v>45110</v>
      </c>
      <c r="D14" s="85" t="s">
        <v>1</v>
      </c>
      <c r="E14" s="85"/>
      <c r="F14" s="85"/>
      <c r="G14" s="85"/>
      <c r="H14" s="86"/>
    </row>
    <row r="15" spans="2:12" s="14" customFormat="1" ht="56.1" customHeight="1" x14ac:dyDescent="0.3">
      <c r="B15" s="33"/>
      <c r="C15" s="33"/>
      <c r="D15" s="87"/>
      <c r="E15" s="87"/>
      <c r="F15" s="87"/>
      <c r="G15" s="87"/>
      <c r="H15" s="88"/>
    </row>
  </sheetData>
  <mergeCells count="3">
    <mergeCell ref="B2:D2"/>
    <mergeCell ref="D14:H14"/>
    <mergeCell ref="D15:H15"/>
  </mergeCells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500-000000000000}"/>
    <dataValidation allowBlank="1" showInputMessage="1" showErrorMessage="1" prompt="June month calendar" sqref="A1" xr:uid="{00000000-0002-0000-05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5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500-000003000000}"/>
    <dataValidation allowBlank="1" showInputMessage="1" prompt="Enter monthly Notes in cell below" sqref="D14:H14" xr:uid="{00000000-0002-0000-0500-000004000000}"/>
    <dataValidation allowBlank="1" showInputMessage="1" prompt="Enter monthly Notes in this cell" sqref="D15:H15" xr:uid="{00000000-0002-0000-0500-000005000000}"/>
    <dataValidation allowBlank="1" showInputMessage="1" showErrorMessage="1" prompt="This row &amp; rows 7, 9, 11, 13, &amp; 15 are cells for entering daily notes related to the calendar day in the cell above." sqref="B5" xr:uid="{00000000-0002-0000-05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5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84" t="str">
        <f>"July "&amp;CalendarYear</f>
        <v>July 2023</v>
      </c>
      <c r="C2" s="84"/>
      <c r="D2" s="84"/>
      <c r="E2" s="2"/>
      <c r="F2" s="2"/>
      <c r="G2" s="2"/>
      <c r="H2" s="3"/>
    </row>
    <row r="3" spans="2:9" s="10" customFormat="1" ht="24" customHeight="1" x14ac:dyDescent="0.3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 x14ac:dyDescent="0.3">
      <c r="B4" s="32">
        <f t="array" ref="B4:H4">DaysAndWeeks+DATE(CalendarYear,7,1)-WEEKDAY(DATE(CalendarYear,7,1),(WeekStart="Monday")+1)+1</f>
        <v>45102</v>
      </c>
      <c r="C4" s="32">
        <v>45103</v>
      </c>
      <c r="D4" s="32">
        <v>45104</v>
      </c>
      <c r="E4" s="32">
        <v>45105</v>
      </c>
      <c r="F4" s="32">
        <v>45106</v>
      </c>
      <c r="G4" s="32">
        <v>45107</v>
      </c>
      <c r="H4" s="32">
        <v>45108</v>
      </c>
    </row>
    <row r="5" spans="2:9" s="14" customFormat="1" ht="56.1" customHeight="1" x14ac:dyDescent="0.3">
      <c r="B5" s="34"/>
      <c r="C5" s="34"/>
      <c r="D5" s="34"/>
      <c r="E5" s="34"/>
      <c r="F5" s="34"/>
      <c r="G5" s="34"/>
      <c r="H5" s="34"/>
    </row>
    <row r="6" spans="2:9" s="4" customFormat="1" ht="24" customHeight="1" x14ac:dyDescent="0.3">
      <c r="B6" s="35">
        <f t="array" ref="B6:H6">DaysAndWeeks+DATE(CalendarYear,7,1)-WEEKDAY(DATE(CalendarYear,7,1),(WeekStart="Monday")+1)+8</f>
        <v>45109</v>
      </c>
      <c r="C6" s="35">
        <v>45110</v>
      </c>
      <c r="D6" s="35">
        <v>45111</v>
      </c>
      <c r="E6" s="35">
        <v>45112</v>
      </c>
      <c r="F6" s="35">
        <v>45113</v>
      </c>
      <c r="G6" s="35">
        <v>45114</v>
      </c>
      <c r="H6" s="35">
        <v>45115</v>
      </c>
    </row>
    <row r="7" spans="2:9" s="14" customFormat="1" ht="56.1" customHeight="1" x14ac:dyDescent="0.3">
      <c r="B7" s="33"/>
      <c r="C7" s="33"/>
      <c r="D7" s="33"/>
      <c r="E7" s="33"/>
      <c r="F7" s="33"/>
      <c r="G7" s="33"/>
      <c r="H7" s="33"/>
    </row>
    <row r="8" spans="2:9" s="4" customFormat="1" ht="24" customHeight="1" x14ac:dyDescent="0.3">
      <c r="B8" s="36">
        <f t="array" ref="B8:H8">DaysAndWeeks+DATE(CalendarYear,7,1)-WEEKDAY(DATE(CalendarYear,7,1),(WeekStart="Monday")+1)+15</f>
        <v>45116</v>
      </c>
      <c r="C8" s="36">
        <v>45117</v>
      </c>
      <c r="D8" s="36">
        <v>45118</v>
      </c>
      <c r="E8" s="36">
        <v>45119</v>
      </c>
      <c r="F8" s="36">
        <v>45120</v>
      </c>
      <c r="G8" s="36">
        <v>45121</v>
      </c>
      <c r="H8" s="36">
        <v>45122</v>
      </c>
    </row>
    <row r="9" spans="2:9" s="14" customFormat="1" ht="56.1" customHeight="1" x14ac:dyDescent="0.3">
      <c r="B9" s="34"/>
      <c r="C9" s="34"/>
      <c r="D9" s="34"/>
      <c r="E9" s="34"/>
      <c r="F9" s="34"/>
      <c r="G9" s="34"/>
      <c r="H9" s="34"/>
    </row>
    <row r="10" spans="2:9" s="4" customFormat="1" ht="24" customHeight="1" x14ac:dyDescent="0.3">
      <c r="B10" s="35">
        <f t="array" ref="B10:H10">DaysAndWeeks+DATE(CalendarYear,7,1)-WEEKDAY(DATE(CalendarYear,7,1),(WeekStart="Monday")+1)+22</f>
        <v>45123</v>
      </c>
      <c r="C10" s="35">
        <v>45124</v>
      </c>
      <c r="D10" s="35">
        <v>45125</v>
      </c>
      <c r="E10" s="35">
        <v>45126</v>
      </c>
      <c r="F10" s="35">
        <v>45127</v>
      </c>
      <c r="G10" s="35">
        <v>45128</v>
      </c>
      <c r="H10" s="35">
        <v>45129</v>
      </c>
    </row>
    <row r="11" spans="2:9" s="14" customFormat="1" ht="56.1" customHeight="1" x14ac:dyDescent="0.3">
      <c r="B11" s="33"/>
      <c r="C11" s="33"/>
      <c r="D11" s="33"/>
      <c r="E11" s="33"/>
      <c r="F11" s="33"/>
      <c r="G11" s="33"/>
      <c r="H11" s="33"/>
    </row>
    <row r="12" spans="2:9" s="4" customFormat="1" ht="24" customHeight="1" x14ac:dyDescent="0.3">
      <c r="B12" s="36">
        <f t="array" ref="B12:H12">DaysAndWeeks+DATE(CalendarYear,7,1)-WEEKDAY(DATE(CalendarYear,7,1),(WeekStart="Monday")+1)+29</f>
        <v>45130</v>
      </c>
      <c r="C12" s="36">
        <v>45131</v>
      </c>
      <c r="D12" s="36">
        <v>45132</v>
      </c>
      <c r="E12" s="36">
        <v>45133</v>
      </c>
      <c r="F12" s="36">
        <v>45134</v>
      </c>
      <c r="G12" s="36">
        <v>45135</v>
      </c>
      <c r="H12" s="36">
        <v>45136</v>
      </c>
    </row>
    <row r="13" spans="2:9" s="14" customFormat="1" ht="56.1" customHeight="1" x14ac:dyDescent="0.3">
      <c r="B13" s="34"/>
      <c r="C13" s="34"/>
      <c r="D13" s="34"/>
      <c r="E13" s="34"/>
      <c r="F13" s="34"/>
      <c r="G13" s="34"/>
      <c r="H13" s="34"/>
    </row>
    <row r="14" spans="2:9" s="4" customFormat="1" ht="24" customHeight="1" x14ac:dyDescent="0.3">
      <c r="B14" s="35">
        <f t="array" ref="B14:C14">DaysAndWeeks+DATE(CalendarYear,7,1)-WEEKDAY(DATE(CalendarYear,7,1),(WeekStart="Monday")+1)+36</f>
        <v>45137</v>
      </c>
      <c r="C14" s="35">
        <v>45138</v>
      </c>
      <c r="D14" s="85" t="s">
        <v>1</v>
      </c>
      <c r="E14" s="85"/>
      <c r="F14" s="85"/>
      <c r="G14" s="85"/>
      <c r="H14" s="86"/>
    </row>
    <row r="15" spans="2:9" s="14" customFormat="1" ht="56.1" customHeight="1" x14ac:dyDescent="0.3">
      <c r="B15" s="33"/>
      <c r="C15" s="33"/>
      <c r="D15" s="87"/>
      <c r="E15" s="87"/>
      <c r="F15" s="87"/>
      <c r="G15" s="87"/>
      <c r="H15" s="88"/>
    </row>
  </sheetData>
  <mergeCells count="3">
    <mergeCell ref="B2:D2"/>
    <mergeCell ref="D14:H14"/>
    <mergeCell ref="D15:H15"/>
  </mergeCells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600-000000000000}"/>
    <dataValidation allowBlank="1" showInputMessage="1" showErrorMessage="1" prompt="July month calendar" sqref="A1" xr:uid="{00000000-0002-0000-06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6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600-000003000000}"/>
    <dataValidation allowBlank="1" showInputMessage="1" showErrorMessage="1" prompt="This row &amp; rows 7, 9, 11, 13, &amp; 15 are cells for entering daily notes related to the calendar day in the cell above." sqref="B5" xr:uid="{00000000-0002-0000-0600-000004000000}"/>
    <dataValidation allowBlank="1" showInputMessage="1" prompt="Enter monthly Notes in this cell" sqref="D15:H15" xr:uid="{00000000-0002-0000-0600-000005000000}"/>
    <dataValidation allowBlank="1" showInputMessage="1" prompt="Enter monthly Notes in cell below" sqref="D14:H14" xr:uid="{00000000-0002-0000-06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6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84" t="str">
        <f>"August "&amp;CalendarYear</f>
        <v>August 2023</v>
      </c>
      <c r="C2" s="84"/>
      <c r="D2" s="84"/>
      <c r="E2" s="2"/>
      <c r="F2" s="2"/>
      <c r="G2" s="2"/>
      <c r="H2" s="3"/>
    </row>
    <row r="3" spans="2:9" s="10" customFormat="1" ht="24" customHeight="1" x14ac:dyDescent="0.3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 x14ac:dyDescent="0.3">
      <c r="B4" s="32">
        <f t="array" ref="B4:H4">DaysAndWeeks+DATE(CalendarYear,8,1)-WEEKDAY(DATE(CalendarYear,8,1),(WeekStart="Monday")+1)+1</f>
        <v>45137</v>
      </c>
      <c r="C4" s="32">
        <v>45138</v>
      </c>
      <c r="D4" s="32">
        <v>45139</v>
      </c>
      <c r="E4" s="32">
        <v>45140</v>
      </c>
      <c r="F4" s="32">
        <v>45141</v>
      </c>
      <c r="G4" s="32">
        <v>45142</v>
      </c>
      <c r="H4" s="32">
        <v>45143</v>
      </c>
    </row>
    <row r="5" spans="2:9" s="14" customFormat="1" ht="56.1" customHeight="1" x14ac:dyDescent="0.3">
      <c r="B5" s="34"/>
      <c r="C5" s="34"/>
      <c r="D5" s="34"/>
      <c r="E5" s="34"/>
      <c r="F5" s="34"/>
      <c r="G5" s="34"/>
      <c r="H5" s="34"/>
    </row>
    <row r="6" spans="2:9" s="4" customFormat="1" ht="24" customHeight="1" x14ac:dyDescent="0.3">
      <c r="B6" s="35">
        <f t="array" ref="B6:H6">DaysAndWeeks+DATE(CalendarYear,8,1)-WEEKDAY(DATE(CalendarYear,8,1),(WeekStart="Monday")+1)+8</f>
        <v>45144</v>
      </c>
      <c r="C6" s="35">
        <v>45145</v>
      </c>
      <c r="D6" s="35">
        <v>45146</v>
      </c>
      <c r="E6" s="35">
        <v>45147</v>
      </c>
      <c r="F6" s="35">
        <v>45148</v>
      </c>
      <c r="G6" s="35">
        <v>45149</v>
      </c>
      <c r="H6" s="35">
        <v>45150</v>
      </c>
    </row>
    <row r="7" spans="2:9" s="14" customFormat="1" ht="56.1" customHeight="1" x14ac:dyDescent="0.3">
      <c r="B7" s="33"/>
      <c r="C7" s="33"/>
      <c r="D7" s="33"/>
      <c r="E7" s="33"/>
      <c r="F7" s="33"/>
      <c r="G7" s="33"/>
      <c r="H7" s="33"/>
    </row>
    <row r="8" spans="2:9" s="4" customFormat="1" ht="24" customHeight="1" x14ac:dyDescent="0.3">
      <c r="B8" s="36">
        <f t="array" ref="B8:H8">DaysAndWeeks+DATE(CalendarYear,8,1)-WEEKDAY(DATE(CalendarYear,8,1),(WeekStart="Monday")+1)+15</f>
        <v>45151</v>
      </c>
      <c r="C8" s="36">
        <v>45152</v>
      </c>
      <c r="D8" s="36">
        <v>45153</v>
      </c>
      <c r="E8" s="36">
        <v>45154</v>
      </c>
      <c r="F8" s="36">
        <v>45155</v>
      </c>
      <c r="G8" s="36">
        <v>45156</v>
      </c>
      <c r="H8" s="36">
        <v>45157</v>
      </c>
    </row>
    <row r="9" spans="2:9" s="14" customFormat="1" ht="56.1" customHeight="1" x14ac:dyDescent="0.3">
      <c r="B9" s="34"/>
      <c r="C9" s="34"/>
      <c r="D9" s="34"/>
      <c r="E9" s="34"/>
      <c r="F9" s="34"/>
      <c r="G9" s="34"/>
      <c r="H9" s="34"/>
    </row>
    <row r="10" spans="2:9" s="4" customFormat="1" ht="24" customHeight="1" x14ac:dyDescent="0.3">
      <c r="B10" s="35">
        <f t="array" ref="B10:H10">DaysAndWeeks+DATE(CalendarYear,8,1)-WEEKDAY(DATE(CalendarYear,8,1),(WeekStart="Monday")+1)+22</f>
        <v>45158</v>
      </c>
      <c r="C10" s="35">
        <v>45159</v>
      </c>
      <c r="D10" s="35">
        <v>45160</v>
      </c>
      <c r="E10" s="35">
        <v>45161</v>
      </c>
      <c r="F10" s="35">
        <v>45162</v>
      </c>
      <c r="G10" s="35">
        <v>45163</v>
      </c>
      <c r="H10" s="35">
        <v>45164</v>
      </c>
    </row>
    <row r="11" spans="2:9" s="14" customFormat="1" ht="56.1" customHeight="1" x14ac:dyDescent="0.3">
      <c r="B11" s="33"/>
      <c r="C11" s="33"/>
      <c r="D11" s="33"/>
      <c r="E11" s="33"/>
      <c r="F11" s="33"/>
      <c r="G11" s="33"/>
      <c r="H11" s="33"/>
    </row>
    <row r="12" spans="2:9" s="4" customFormat="1" ht="24" customHeight="1" x14ac:dyDescent="0.3">
      <c r="B12" s="36">
        <f t="array" ref="B12:H12">DaysAndWeeks+DATE(CalendarYear,8,1)-WEEKDAY(DATE(CalendarYear,8,1),(WeekStart="Monday")+1)+29</f>
        <v>45165</v>
      </c>
      <c r="C12" s="36">
        <v>45166</v>
      </c>
      <c r="D12" s="36">
        <v>45167</v>
      </c>
      <c r="E12" s="36">
        <v>45168</v>
      </c>
      <c r="F12" s="36">
        <v>45169</v>
      </c>
      <c r="G12" s="36">
        <v>45170</v>
      </c>
      <c r="H12" s="36">
        <v>45171</v>
      </c>
    </row>
    <row r="13" spans="2:9" s="14" customFormat="1" ht="56.1" customHeight="1" x14ac:dyDescent="0.3">
      <c r="B13" s="34"/>
      <c r="C13" s="34"/>
      <c r="D13" s="34"/>
      <c r="E13" s="34"/>
      <c r="F13" s="34"/>
      <c r="G13" s="34"/>
      <c r="H13" s="34"/>
    </row>
    <row r="14" spans="2:9" s="4" customFormat="1" ht="24" customHeight="1" x14ac:dyDescent="0.3">
      <c r="B14" s="35">
        <f t="array" ref="B14:C14">DaysAndWeeks+DATE(CalendarYear,8,1)-WEEKDAY(DATE(CalendarYear,8,1),(WeekStart="Monday")+1)+36</f>
        <v>45172</v>
      </c>
      <c r="C14" s="35">
        <v>45173</v>
      </c>
      <c r="D14" s="85" t="s">
        <v>1</v>
      </c>
      <c r="E14" s="85"/>
      <c r="F14" s="85"/>
      <c r="G14" s="85"/>
      <c r="H14" s="86"/>
    </row>
    <row r="15" spans="2:9" s="14" customFormat="1" ht="56.1" customHeight="1" x14ac:dyDescent="0.3">
      <c r="B15" s="33"/>
      <c r="C15" s="33"/>
      <c r="D15" s="87"/>
      <c r="E15" s="87"/>
      <c r="F15" s="87"/>
      <c r="G15" s="87"/>
      <c r="H15" s="88"/>
    </row>
  </sheetData>
  <mergeCells count="3">
    <mergeCell ref="B2:D2"/>
    <mergeCell ref="D14:H14"/>
    <mergeCell ref="D15:H15"/>
  </mergeCells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7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700-000001000000}"/>
    <dataValidation allowBlank="1" showInputMessage="1" showErrorMessage="1" prompt="August month calendar" sqref="A1" xr:uid="{00000000-0002-0000-07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700-000003000000}"/>
    <dataValidation allowBlank="1" showInputMessage="1" prompt="Enter monthly Notes in cell below" sqref="D14:H14" xr:uid="{00000000-0002-0000-0700-000004000000}"/>
    <dataValidation allowBlank="1" showInputMessage="1" prompt="Enter monthly Notes in this cell" sqref="D15:H15" xr:uid="{00000000-0002-0000-0700-000005000000}"/>
    <dataValidation allowBlank="1" showInputMessage="1" showErrorMessage="1" prompt="This row &amp; rows 7, 9, 11, 13, &amp; 15 are cells for entering daily notes related to the calendar day in the cell above." sqref="B5" xr:uid="{00000000-0002-0000-07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7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89" t="str">
        <f>"September "&amp;CalendarYear</f>
        <v>September 2023</v>
      </c>
      <c r="C2" s="89"/>
      <c r="D2" s="89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DaysAndWeeks+DATE(CalendarYear,9,1)-WEEKDAY(DATE(CalendarYear,9,1),(WeekStart="Monday")+1)+1</f>
        <v>45165</v>
      </c>
      <c r="C4" s="37">
        <v>45166</v>
      </c>
      <c r="D4" s="37">
        <v>45167</v>
      </c>
      <c r="E4" s="37">
        <v>45168</v>
      </c>
      <c r="F4" s="37">
        <v>45169</v>
      </c>
      <c r="G4" s="37">
        <v>45170</v>
      </c>
      <c r="H4" s="37">
        <v>45171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DaysAndWeeks+DATE(CalendarYear,9,1)-WEEKDAY(DATE(CalendarYear,9,1),(WeekStart="Monday")+1)+8</f>
        <v>45172</v>
      </c>
      <c r="C6" s="40">
        <v>45173</v>
      </c>
      <c r="D6" s="40">
        <v>45174</v>
      </c>
      <c r="E6" s="40">
        <v>45175</v>
      </c>
      <c r="F6" s="40">
        <v>45176</v>
      </c>
      <c r="G6" s="40">
        <v>45177</v>
      </c>
      <c r="H6" s="40">
        <v>45178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DaysAndWeeks+DATE(CalendarYear,9,1)-WEEKDAY(DATE(CalendarYear,9,1),(WeekStart="Monday")+1)+15</f>
        <v>45179</v>
      </c>
      <c r="C8" s="41">
        <v>45180</v>
      </c>
      <c r="D8" s="41">
        <v>45181</v>
      </c>
      <c r="E8" s="41">
        <v>45182</v>
      </c>
      <c r="F8" s="41">
        <v>45183</v>
      </c>
      <c r="G8" s="41">
        <v>45184</v>
      </c>
      <c r="H8" s="41">
        <v>45185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DaysAndWeeks+DATE(CalendarYear,9,1)-WEEKDAY(DATE(CalendarYear,9,1),(WeekStart="Monday")+1)+22</f>
        <v>45186</v>
      </c>
      <c r="C10" s="40">
        <v>45187</v>
      </c>
      <c r="D10" s="40">
        <v>45188</v>
      </c>
      <c r="E10" s="40">
        <v>45189</v>
      </c>
      <c r="F10" s="40">
        <v>45190</v>
      </c>
      <c r="G10" s="40">
        <v>45191</v>
      </c>
      <c r="H10" s="40">
        <v>45192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DaysAndWeeks+DATE(CalendarYear,9,1)-WEEKDAY(DATE(CalendarYear,9,1),(WeekStart="Monday")+1)+29</f>
        <v>45193</v>
      </c>
      <c r="C12" s="41">
        <v>45194</v>
      </c>
      <c r="D12" s="41">
        <v>45195</v>
      </c>
      <c r="E12" s="41">
        <v>45196</v>
      </c>
      <c r="F12" s="41">
        <v>45197</v>
      </c>
      <c r="G12" s="41">
        <v>45198</v>
      </c>
      <c r="H12" s="41">
        <v>45199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DaysAndWeeks+DATE(CalendarYear,9,1)-WEEKDAY(DATE(CalendarYear,9,1),(WeekStart="Monday")+1)+36</f>
        <v>45200</v>
      </c>
      <c r="C14" s="40">
        <v>45201</v>
      </c>
      <c r="D14" s="90" t="s">
        <v>1</v>
      </c>
      <c r="E14" s="90"/>
      <c r="F14" s="90"/>
      <c r="G14" s="90"/>
      <c r="H14" s="91"/>
    </row>
    <row r="15" spans="2:9" s="14" customFormat="1" ht="56.1" customHeight="1" x14ac:dyDescent="0.3">
      <c r="B15" s="38"/>
      <c r="C15" s="38"/>
      <c r="D15" s="92"/>
      <c r="E15" s="92"/>
      <c r="F15" s="92"/>
      <c r="G15" s="92"/>
      <c r="H15" s="93"/>
    </row>
  </sheetData>
  <mergeCells count="3">
    <mergeCell ref="B2:D2"/>
    <mergeCell ref="D14:H14"/>
    <mergeCell ref="D15:H15"/>
  </mergeCells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8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800-000001000000}"/>
    <dataValidation allowBlank="1" showInputMessage="1" showErrorMessage="1" prompt="September month calendar" sqref="A1" xr:uid="{00000000-0002-0000-08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800-000003000000}"/>
    <dataValidation allowBlank="1" showInputMessage="1" showErrorMessage="1" prompt="This row &amp; rows 7, 9, 11, 13, &amp; 15 are cells for entering daily notes related to the calendar day in the cell above." sqref="B5" xr:uid="{00000000-0002-0000-0800-000004000000}"/>
    <dataValidation allowBlank="1" showInputMessage="1" prompt="Enter monthly Notes in this cell" sqref="D15:H15" xr:uid="{00000000-0002-0000-0800-000005000000}"/>
    <dataValidation allowBlank="1" showInputMessage="1" prompt="Enter monthly Notes in cell below" sqref="D14:H14" xr:uid="{00000000-0002-0000-08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8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mage xmlns="71af3243-3dd4-4a8d-8c0d-dd76da1f02a5">
      <Url xsi:nil="true"/>
      <Description xsi:nil="true"/>
    </Image>
    <Status xmlns="71af3243-3dd4-4a8d-8c0d-dd76da1f02a5">Not started</Status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/>
    <MediaServiceKeyPoints xmlns="71af3243-3dd4-4a8d-8c0d-dd76da1f02a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1" ma:contentTypeDescription="Create a new document." ma:contentTypeScope="" ma:versionID="64dfb1555687e0874b4304b796b5b0c7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e6e4c555b5e194d05b7203de9c4567b3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  <xsd:element ref="ns1:_ip_UnifiedCompliancePolicyProperties" minOccurs="0"/>
                <xsd:element ref="ns1:_ip_UnifiedCompliancePolicyUIAction" minOccurs="0"/>
                <xsd:element ref="ns2:Image" minOccurs="0"/>
                <xsd:element ref="ns4:TaxCatchAll" minOccurs="0"/>
                <xsd:element ref="ns2:ImageTagsTaxHTField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22" nillable="true" ma:displayName="Image" ma:format="Image" ma:internalName="Imag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F6DF2C7-EE11-445A-888B-FD0C6D94807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6976B9C-2EA7-4D19-8A19-277F4FB49D78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1af3243-3dd4-4a8d-8c0d-dd76da1f02a5"/>
    <ds:schemaRef ds:uri="230e9df3-be65-4c73-a93b-d1236ebd677e"/>
  </ds:schemaRefs>
</ds:datastoreItem>
</file>

<file path=customXml/itemProps3.xml><?xml version="1.0" encoding="utf-8"?>
<ds:datastoreItem xmlns:ds="http://schemas.openxmlformats.org/officeDocument/2006/customXml" ds:itemID="{1FAC0225-BF25-474B-9958-152085DC10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TM11829122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39</vt:i4>
      </vt:variant>
    </vt:vector>
  </HeadingPairs>
  <TitlesOfParts>
    <vt:vector size="51" baseType="lpstr"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April!Print_Area</vt:lpstr>
      <vt:lpstr>August!Print_Area</vt:lpstr>
      <vt:lpstr>December!Print_Area</vt:lpstr>
      <vt:lpstr>February!Print_Area</vt:lpstr>
      <vt:lpstr>January!Print_Area</vt:lpstr>
      <vt:lpstr>July!Print_Area</vt:lpstr>
      <vt:lpstr>June!Print_Area</vt:lpstr>
      <vt:lpstr>March!Print_Area</vt:lpstr>
      <vt:lpstr>May!Print_Area</vt:lpstr>
      <vt:lpstr>November!Print_Area</vt:lpstr>
      <vt:lpstr>October!Print_Area</vt:lpstr>
      <vt:lpstr>September!Print_Area</vt:lpstr>
      <vt:lpstr>RowTitleRegion1..K3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2021-08-09T15:50:49Z</dcterms:created>
  <dcterms:modified xsi:type="dcterms:W3CDTF">2023-05-25T13:27:53Z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